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ama0035342\Desktop\"/>
    </mc:Choice>
  </mc:AlternateContent>
  <bookViews>
    <workbookView xWindow="0" yWindow="0" windowWidth="15345" windowHeight="456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authors>
    <author>塚原 遊尋(tsukahara-yuujin.xt6)</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Q22"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<sst xmlns="http://schemas.openxmlformats.org/spreadsheetml/2006/main" count="5447" uniqueCount="2333">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</sst>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5" xfId="0" applyFont="1" applyFill="1" applyBorder="1" applyAlignment="1" applyProtection="1">
      <alignment horizontal="left" vertical="center" shrinkToFi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topLeftCell="B1" zoomScaleNormal="100" zoomScaleSheetLayoutView="10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5"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55" t="s">
        <v>2102</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81" t="s">
        <v>2196</v>
      </c>
      <c r="D32" s="582"/>
      <c r="E32" s="582"/>
      <c r="F32" s="582"/>
      <c r="G32" s="582"/>
      <c r="H32" s="582"/>
      <c r="I32" s="582"/>
      <c r="J32" s="582"/>
      <c r="K32" s="582"/>
      <c r="L32" s="583"/>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56" t="s">
        <v>0</v>
      </c>
      <c r="D36" s="556"/>
      <c r="E36" s="556"/>
      <c r="F36" s="556"/>
      <c r="G36" s="556"/>
      <c r="H36" s="556"/>
      <c r="I36" s="556"/>
      <c r="J36" s="556"/>
      <c r="K36" s="556"/>
      <c r="L36" s="557"/>
      <c r="M36" s="584" t="s">
        <v>2197</v>
      </c>
      <c r="N36" s="585"/>
      <c r="O36" s="585"/>
      <c r="P36" s="585"/>
      <c r="Q36" s="585"/>
      <c r="R36" s="585"/>
      <c r="S36" s="585"/>
      <c r="T36" s="585"/>
      <c r="U36" s="585"/>
      <c r="V36" s="585"/>
      <c r="W36" s="586"/>
      <c r="X36" s="587"/>
      <c r="Y36" s="337"/>
      <c r="Z36" s="337"/>
      <c r="AA36" s="337"/>
    </row>
    <row r="37" spans="1:29" ht="20.100000000000001" customHeight="1" thickBot="1">
      <c r="A37" s="337"/>
      <c r="B37" s="343"/>
      <c r="C37" s="556" t="s">
        <v>25</v>
      </c>
      <c r="D37" s="556"/>
      <c r="E37" s="556"/>
      <c r="F37" s="556"/>
      <c r="G37" s="556"/>
      <c r="H37" s="556"/>
      <c r="I37" s="556"/>
      <c r="J37" s="556"/>
      <c r="K37" s="556"/>
      <c r="L37" s="557"/>
      <c r="M37" s="572" t="s">
        <v>2197</v>
      </c>
      <c r="N37" s="573"/>
      <c r="O37" s="573"/>
      <c r="P37" s="573"/>
      <c r="Q37" s="573"/>
      <c r="R37" s="573"/>
      <c r="S37" s="573"/>
      <c r="T37" s="573"/>
      <c r="U37" s="567"/>
      <c r="V37" s="567"/>
      <c r="W37" s="568"/>
      <c r="X37" s="569"/>
      <c r="Y37" s="337"/>
      <c r="Z37" s="337"/>
      <c r="AA37" s="337"/>
      <c r="AC37" s="87" t="s">
        <v>26</v>
      </c>
    </row>
    <row r="38" spans="1:29" ht="20.100000000000001" customHeight="1" thickBot="1">
      <c r="A38" s="337"/>
      <c r="B38" s="342" t="s">
        <v>27</v>
      </c>
      <c r="C38" s="556" t="s">
        <v>28</v>
      </c>
      <c r="D38" s="556"/>
      <c r="E38" s="556"/>
      <c r="F38" s="556"/>
      <c r="G38" s="556"/>
      <c r="H38" s="556"/>
      <c r="I38" s="556"/>
      <c r="J38" s="556"/>
      <c r="K38" s="556"/>
      <c r="L38" s="557"/>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56" t="s">
        <v>29</v>
      </c>
      <c r="D39" s="556"/>
      <c r="E39" s="556"/>
      <c r="F39" s="556"/>
      <c r="G39" s="556"/>
      <c r="H39" s="556"/>
      <c r="I39" s="556"/>
      <c r="J39" s="556"/>
      <c r="K39" s="556"/>
      <c r="L39" s="557"/>
      <c r="M39" s="572" t="s">
        <v>2198</v>
      </c>
      <c r="N39" s="573"/>
      <c r="O39" s="573"/>
      <c r="P39" s="573"/>
      <c r="Q39" s="573"/>
      <c r="R39" s="573"/>
      <c r="S39" s="573"/>
      <c r="T39" s="573"/>
      <c r="U39" s="559"/>
      <c r="V39" s="559"/>
      <c r="W39" s="560"/>
      <c r="X39" s="561"/>
      <c r="Y39" s="337"/>
      <c r="Z39" s="337"/>
      <c r="AA39" s="337"/>
    </row>
    <row r="40" spans="1:29" ht="20.100000000000001" customHeight="1">
      <c r="A40" s="337"/>
      <c r="B40" s="343"/>
      <c r="C40" s="556" t="s">
        <v>30</v>
      </c>
      <c r="D40" s="556"/>
      <c r="E40" s="556"/>
      <c r="F40" s="556"/>
      <c r="G40" s="556"/>
      <c r="H40" s="556"/>
      <c r="I40" s="556"/>
      <c r="J40" s="556"/>
      <c r="K40" s="556"/>
      <c r="L40" s="557"/>
      <c r="M40" s="572" t="s">
        <v>2199</v>
      </c>
      <c r="N40" s="573"/>
      <c r="O40" s="573"/>
      <c r="P40" s="573"/>
      <c r="Q40" s="573"/>
      <c r="R40" s="573"/>
      <c r="S40" s="573"/>
      <c r="T40" s="573"/>
      <c r="U40" s="573"/>
      <c r="V40" s="573"/>
      <c r="W40" s="574"/>
      <c r="X40" s="575"/>
      <c r="Y40" s="337"/>
      <c r="Z40" s="337"/>
      <c r="AA40" s="337"/>
    </row>
    <row r="41" spans="1:29" ht="20.100000000000001" customHeight="1">
      <c r="A41" s="337"/>
      <c r="B41" s="342" t="s">
        <v>31</v>
      </c>
      <c r="C41" s="556" t="s">
        <v>32</v>
      </c>
      <c r="D41" s="556"/>
      <c r="E41" s="556"/>
      <c r="F41" s="556"/>
      <c r="G41" s="556"/>
      <c r="H41" s="556"/>
      <c r="I41" s="556"/>
      <c r="J41" s="556"/>
      <c r="K41" s="556"/>
      <c r="L41" s="557"/>
      <c r="M41" s="572" t="s">
        <v>2200</v>
      </c>
      <c r="N41" s="573"/>
      <c r="O41" s="573"/>
      <c r="P41" s="573"/>
      <c r="Q41" s="573"/>
      <c r="R41" s="573"/>
      <c r="S41" s="573"/>
      <c r="T41" s="573"/>
      <c r="U41" s="573"/>
      <c r="V41" s="573"/>
      <c r="W41" s="574"/>
      <c r="X41" s="575"/>
      <c r="Y41" s="337"/>
      <c r="Z41" s="337"/>
      <c r="AA41" s="337"/>
    </row>
    <row r="42" spans="1:29" ht="20.100000000000001" customHeight="1">
      <c r="A42" s="337"/>
      <c r="B42" s="343"/>
      <c r="C42" s="556" t="s">
        <v>33</v>
      </c>
      <c r="D42" s="556"/>
      <c r="E42" s="556"/>
      <c r="F42" s="556"/>
      <c r="G42" s="556"/>
      <c r="H42" s="556"/>
      <c r="I42" s="556"/>
      <c r="J42" s="556"/>
      <c r="K42" s="556"/>
      <c r="L42" s="557"/>
      <c r="M42" s="566" t="s">
        <v>2201</v>
      </c>
      <c r="N42" s="567"/>
      <c r="O42" s="567"/>
      <c r="P42" s="567"/>
      <c r="Q42" s="567"/>
      <c r="R42" s="567"/>
      <c r="S42" s="567"/>
      <c r="T42" s="567"/>
      <c r="U42" s="567"/>
      <c r="V42" s="567"/>
      <c r="W42" s="568"/>
      <c r="X42" s="569"/>
      <c r="Y42" s="337"/>
      <c r="Z42" s="337"/>
      <c r="AA42" s="337"/>
    </row>
    <row r="43" spans="1:29" ht="20.100000000000001" customHeight="1">
      <c r="A43" s="337"/>
      <c r="B43" s="570" t="s">
        <v>34</v>
      </c>
      <c r="C43" s="556" t="s">
        <v>35</v>
      </c>
      <c r="D43" s="556"/>
      <c r="E43" s="556"/>
      <c r="F43" s="556"/>
      <c r="G43" s="556"/>
      <c r="H43" s="556"/>
      <c r="I43" s="556"/>
      <c r="J43" s="556"/>
      <c r="K43" s="556"/>
      <c r="L43" s="557"/>
      <c r="M43" s="572" t="s">
        <v>2202</v>
      </c>
      <c r="N43" s="573"/>
      <c r="O43" s="573"/>
      <c r="P43" s="573"/>
      <c r="Q43" s="573"/>
      <c r="R43" s="573"/>
      <c r="S43" s="573"/>
      <c r="T43" s="573"/>
      <c r="U43" s="573"/>
      <c r="V43" s="573"/>
      <c r="W43" s="574"/>
      <c r="X43" s="575"/>
      <c r="Y43" s="337"/>
      <c r="Z43" s="337"/>
      <c r="AA43" s="337"/>
    </row>
    <row r="44" spans="1:29" ht="20.100000000000001" customHeight="1">
      <c r="A44" s="337"/>
      <c r="B44" s="571"/>
      <c r="C44" s="576" t="s">
        <v>33</v>
      </c>
      <c r="D44" s="576"/>
      <c r="E44" s="576"/>
      <c r="F44" s="576"/>
      <c r="G44" s="576"/>
      <c r="H44" s="576"/>
      <c r="I44" s="576"/>
      <c r="J44" s="576"/>
      <c r="K44" s="576"/>
      <c r="L44" s="576"/>
      <c r="M44" s="572" t="s">
        <v>2203</v>
      </c>
      <c r="N44" s="573"/>
      <c r="O44" s="573"/>
      <c r="P44" s="573"/>
      <c r="Q44" s="573"/>
      <c r="R44" s="573"/>
      <c r="S44" s="573"/>
      <c r="T44" s="573"/>
      <c r="U44" s="573"/>
      <c r="V44" s="573"/>
      <c r="W44" s="574"/>
      <c r="X44" s="575"/>
      <c r="Y44" s="337"/>
      <c r="Z44" s="337"/>
      <c r="AA44" s="337"/>
    </row>
    <row r="45" spans="1:29" ht="20.100000000000001" customHeight="1">
      <c r="A45" s="337"/>
      <c r="B45" s="342" t="s">
        <v>20</v>
      </c>
      <c r="C45" s="556" t="s">
        <v>8</v>
      </c>
      <c r="D45" s="556"/>
      <c r="E45" s="556"/>
      <c r="F45" s="556"/>
      <c r="G45" s="556"/>
      <c r="H45" s="556"/>
      <c r="I45" s="556"/>
      <c r="J45" s="556"/>
      <c r="K45" s="556"/>
      <c r="L45" s="557"/>
      <c r="M45" s="558" t="s">
        <v>2204</v>
      </c>
      <c r="N45" s="559"/>
      <c r="O45" s="559"/>
      <c r="P45" s="559"/>
      <c r="Q45" s="559"/>
      <c r="R45" s="559"/>
      <c r="S45" s="559"/>
      <c r="T45" s="559"/>
      <c r="U45" s="559"/>
      <c r="V45" s="559"/>
      <c r="W45" s="560"/>
      <c r="X45" s="561"/>
      <c r="Y45" s="337"/>
      <c r="Z45" s="337"/>
      <c r="AA45" s="337"/>
    </row>
    <row r="46" spans="1:29" ht="20.100000000000001" customHeight="1" thickBot="1">
      <c r="A46" s="337"/>
      <c r="B46" s="348"/>
      <c r="C46" s="556" t="s">
        <v>21</v>
      </c>
      <c r="D46" s="556"/>
      <c r="E46" s="556"/>
      <c r="F46" s="556"/>
      <c r="G46" s="556"/>
      <c r="H46" s="556"/>
      <c r="I46" s="556"/>
      <c r="J46" s="556"/>
      <c r="K46" s="556"/>
      <c r="L46" s="557"/>
      <c r="M46" s="562" t="s">
        <v>2205</v>
      </c>
      <c r="N46" s="563"/>
      <c r="O46" s="563"/>
      <c r="P46" s="563"/>
      <c r="Q46" s="563"/>
      <c r="R46" s="563"/>
      <c r="S46" s="563"/>
      <c r="T46" s="563"/>
      <c r="U46" s="563"/>
      <c r="V46" s="563"/>
      <c r="W46" s="564"/>
      <c r="X46" s="56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7"/>
      <c r="B51" s="540" t="s">
        <v>36</v>
      </c>
      <c r="C51" s="539" t="s">
        <v>2117</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1"/>
      <c r="AA51" s="351"/>
    </row>
    <row r="52" spans="1:27" ht="28.5" customHeight="1" thickBot="1">
      <c r="A52" s="337"/>
      <c r="B52" s="540"/>
      <c r="C52" s="541"/>
      <c r="D52" s="541"/>
      <c r="E52" s="541"/>
      <c r="F52" s="541"/>
      <c r="G52" s="541"/>
      <c r="H52" s="541"/>
      <c r="I52" s="541"/>
      <c r="J52" s="541"/>
      <c r="K52" s="541"/>
      <c r="L52" s="541"/>
      <c r="M52" s="541"/>
      <c r="N52" s="541"/>
      <c r="O52" s="541"/>
      <c r="P52" s="541"/>
      <c r="Q52" s="541"/>
      <c r="R52" s="545" t="s">
        <v>44</v>
      </c>
      <c r="S52" s="541"/>
      <c r="T52" s="541"/>
      <c r="U52" s="541"/>
      <c r="V52" s="541"/>
      <c r="W52" s="352" t="s">
        <v>45</v>
      </c>
      <c r="X52" s="541"/>
      <c r="Y52" s="580"/>
      <c r="Z52" s="349"/>
      <c r="AA52" s="349"/>
    </row>
    <row r="53" spans="1:27" ht="33.950000000000003" customHeight="1">
      <c r="A53" s="337"/>
      <c r="B53" s="353">
        <v>1</v>
      </c>
      <c r="C53" s="552" t="s">
        <v>2206</v>
      </c>
      <c r="D53" s="553"/>
      <c r="E53" s="553"/>
      <c r="F53" s="553"/>
      <c r="G53" s="553"/>
      <c r="H53" s="553"/>
      <c r="I53" s="553"/>
      <c r="J53" s="553"/>
      <c r="K53" s="553"/>
      <c r="L53" s="554"/>
      <c r="M53" s="546" t="s">
        <v>2211</v>
      </c>
      <c r="N53" s="547"/>
      <c r="O53" s="547"/>
      <c r="P53" s="547"/>
      <c r="Q53" s="548"/>
      <c r="R53" s="529" t="s">
        <v>776</v>
      </c>
      <c r="S53" s="530"/>
      <c r="T53" s="530"/>
      <c r="U53" s="530"/>
      <c r="V53" s="531"/>
      <c r="W53" s="75" t="s">
        <v>777</v>
      </c>
      <c r="X53" s="76" t="s">
        <v>2214</v>
      </c>
      <c r="Y53" s="5" t="s">
        <v>2122</v>
      </c>
      <c r="Z53" s="354"/>
      <c r="AA53" s="355"/>
    </row>
    <row r="54" spans="1:27" ht="33.950000000000003" customHeight="1">
      <c r="A54" s="337"/>
      <c r="B54" s="356">
        <f>B53+1</f>
        <v>2</v>
      </c>
      <c r="C54" s="536" t="s">
        <v>2207</v>
      </c>
      <c r="D54" s="537"/>
      <c r="E54" s="537"/>
      <c r="F54" s="537"/>
      <c r="G54" s="537"/>
      <c r="H54" s="537"/>
      <c r="I54" s="537"/>
      <c r="J54" s="537"/>
      <c r="K54" s="537"/>
      <c r="L54" s="538"/>
      <c r="M54" s="542" t="s">
        <v>2211</v>
      </c>
      <c r="N54" s="543"/>
      <c r="O54" s="543"/>
      <c r="P54" s="543"/>
      <c r="Q54" s="544"/>
      <c r="R54" s="529" t="s">
        <v>776</v>
      </c>
      <c r="S54" s="530"/>
      <c r="T54" s="530"/>
      <c r="U54" s="530"/>
      <c r="V54" s="531"/>
      <c r="W54" s="70" t="s">
        <v>792</v>
      </c>
      <c r="X54" s="4" t="s">
        <v>2215</v>
      </c>
      <c r="Y54" s="5" t="s">
        <v>2122</v>
      </c>
      <c r="Z54" s="354"/>
      <c r="AA54" s="355"/>
    </row>
    <row r="55" spans="1:27" ht="33.950000000000003" customHeight="1">
      <c r="A55" s="337"/>
      <c r="B55" s="356">
        <f t="shared" ref="B55:B118" si="0">B54+1</f>
        <v>3</v>
      </c>
      <c r="C55" s="536" t="s">
        <v>2208</v>
      </c>
      <c r="D55" s="537"/>
      <c r="E55" s="537"/>
      <c r="F55" s="537"/>
      <c r="G55" s="537"/>
      <c r="H55" s="537"/>
      <c r="I55" s="537"/>
      <c r="J55" s="537"/>
      <c r="K55" s="537"/>
      <c r="L55" s="538"/>
      <c r="M55" s="529" t="s">
        <v>2211</v>
      </c>
      <c r="N55" s="530"/>
      <c r="O55" s="530"/>
      <c r="P55" s="530"/>
      <c r="Q55" s="531"/>
      <c r="R55" s="529" t="s">
        <v>776</v>
      </c>
      <c r="S55" s="530"/>
      <c r="T55" s="530"/>
      <c r="U55" s="530"/>
      <c r="V55" s="531"/>
      <c r="W55" s="70" t="s">
        <v>788</v>
      </c>
      <c r="X55" s="4" t="s">
        <v>2216</v>
      </c>
      <c r="Y55" s="5" t="s">
        <v>2128</v>
      </c>
      <c r="Z55" s="354"/>
      <c r="AA55" s="355"/>
    </row>
    <row r="56" spans="1:27" ht="33.950000000000003" customHeight="1">
      <c r="A56" s="337"/>
      <c r="B56" s="356">
        <f t="shared" si="0"/>
        <v>4</v>
      </c>
      <c r="C56" s="536" t="s">
        <v>2209</v>
      </c>
      <c r="D56" s="537"/>
      <c r="E56" s="537"/>
      <c r="F56" s="537"/>
      <c r="G56" s="537"/>
      <c r="H56" s="537"/>
      <c r="I56" s="537"/>
      <c r="J56" s="537"/>
      <c r="K56" s="537"/>
      <c r="L56" s="538"/>
      <c r="M56" s="529" t="s">
        <v>2212</v>
      </c>
      <c r="N56" s="530"/>
      <c r="O56" s="530"/>
      <c r="P56" s="530"/>
      <c r="Q56" s="531"/>
      <c r="R56" s="529" t="s">
        <v>658</v>
      </c>
      <c r="S56" s="530"/>
      <c r="T56" s="530"/>
      <c r="U56" s="530"/>
      <c r="V56" s="531"/>
      <c r="W56" s="70" t="s">
        <v>659</v>
      </c>
      <c r="X56" s="4" t="s">
        <v>2217</v>
      </c>
      <c r="Y56" s="5" t="s">
        <v>2137</v>
      </c>
      <c r="Z56" s="354"/>
      <c r="AA56" s="355"/>
    </row>
    <row r="57" spans="1:27" ht="33.950000000000003" customHeight="1">
      <c r="A57" s="337"/>
      <c r="B57" s="356">
        <f t="shared" si="0"/>
        <v>5</v>
      </c>
      <c r="C57" s="536" t="s">
        <v>2210</v>
      </c>
      <c r="D57" s="537"/>
      <c r="E57" s="537"/>
      <c r="F57" s="537"/>
      <c r="G57" s="537"/>
      <c r="H57" s="537"/>
      <c r="I57" s="537"/>
      <c r="J57" s="537"/>
      <c r="K57" s="537"/>
      <c r="L57" s="538"/>
      <c r="M57" s="529" t="s">
        <v>2213</v>
      </c>
      <c r="N57" s="530"/>
      <c r="O57" s="530"/>
      <c r="P57" s="530"/>
      <c r="Q57" s="531"/>
      <c r="R57" s="529" t="s">
        <v>721</v>
      </c>
      <c r="S57" s="530"/>
      <c r="T57" s="530"/>
      <c r="U57" s="530"/>
      <c r="V57" s="531"/>
      <c r="W57" s="70" t="s">
        <v>722</v>
      </c>
      <c r="X57" s="4" t="s">
        <v>2218</v>
      </c>
      <c r="Y57" s="5" t="s">
        <v>2129</v>
      </c>
      <c r="Z57" s="354"/>
      <c r="AA57" s="355"/>
    </row>
    <row r="58" spans="1:27" ht="33.950000000000003" customHeight="1">
      <c r="A58" s="337"/>
      <c r="B58" s="356">
        <f t="shared" si="0"/>
        <v>6</v>
      </c>
      <c r="C58" s="536" t="s">
        <v>2210</v>
      </c>
      <c r="D58" s="537"/>
      <c r="E58" s="537"/>
      <c r="F58" s="537"/>
      <c r="G58" s="537"/>
      <c r="H58" s="537"/>
      <c r="I58" s="537"/>
      <c r="J58" s="537"/>
      <c r="K58" s="537"/>
      <c r="L58" s="538"/>
      <c r="M58" s="529" t="s">
        <v>2213</v>
      </c>
      <c r="N58" s="530"/>
      <c r="O58" s="530"/>
      <c r="P58" s="530"/>
      <c r="Q58" s="531"/>
      <c r="R58" s="529" t="s">
        <v>721</v>
      </c>
      <c r="S58" s="530"/>
      <c r="T58" s="530"/>
      <c r="U58" s="530"/>
      <c r="V58" s="531"/>
      <c r="W58" s="70" t="s">
        <v>722</v>
      </c>
      <c r="X58" s="4" t="s">
        <v>2218</v>
      </c>
      <c r="Y58" s="5" t="s">
        <v>2129</v>
      </c>
      <c r="Z58" s="354"/>
      <c r="AA58" s="355"/>
    </row>
    <row r="59" spans="1:27" ht="33.950000000000003" customHeight="1">
      <c r="A59" s="337"/>
      <c r="B59" s="356">
        <f t="shared" si="0"/>
        <v>7</v>
      </c>
      <c r="C59" s="536" t="s">
        <v>2210</v>
      </c>
      <c r="D59" s="537"/>
      <c r="E59" s="537"/>
      <c r="F59" s="537"/>
      <c r="G59" s="537"/>
      <c r="H59" s="537"/>
      <c r="I59" s="537"/>
      <c r="J59" s="537"/>
      <c r="K59" s="537"/>
      <c r="L59" s="538"/>
      <c r="M59" s="529" t="s">
        <v>2213</v>
      </c>
      <c r="N59" s="530"/>
      <c r="O59" s="530"/>
      <c r="P59" s="530"/>
      <c r="Q59" s="531"/>
      <c r="R59" s="529" t="s">
        <v>721</v>
      </c>
      <c r="S59" s="530"/>
      <c r="T59" s="530"/>
      <c r="U59" s="530"/>
      <c r="V59" s="531"/>
      <c r="W59" s="527" t="s">
        <v>722</v>
      </c>
      <c r="X59" s="4" t="s">
        <v>2218</v>
      </c>
      <c r="Y59" s="5" t="s">
        <v>2150</v>
      </c>
      <c r="Z59" s="354"/>
      <c r="AA59" s="355"/>
    </row>
    <row r="60" spans="1:27" ht="33.950000000000003" customHeight="1">
      <c r="A60" s="337"/>
      <c r="B60" s="356">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4"/>
      <c r="AA60" s="355"/>
    </row>
    <row r="61" spans="1:27" ht="33.950000000000003" customHeight="1">
      <c r="A61" s="337"/>
      <c r="B61" s="356">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4"/>
      <c r="AA61" s="355"/>
    </row>
    <row r="62" spans="1:27" ht="33.950000000000003" customHeight="1">
      <c r="A62" s="337"/>
      <c r="B62" s="356">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4"/>
      <c r="AA62" s="355"/>
    </row>
    <row r="63" spans="1:27" ht="33.950000000000003" customHeight="1">
      <c r="A63" s="337"/>
      <c r="B63" s="356">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4"/>
      <c r="AA63" s="355"/>
    </row>
    <row r="64" spans="1:27" ht="33.950000000000003" customHeight="1">
      <c r="A64" s="337"/>
      <c r="B64" s="356">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4"/>
      <c r="AA64" s="355"/>
    </row>
    <row r="65" spans="1:27" ht="33.950000000000003" customHeight="1">
      <c r="A65" s="337"/>
      <c r="B65" s="356">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4"/>
      <c r="AA65" s="355"/>
    </row>
    <row r="66" spans="1:27" ht="33.950000000000003" customHeight="1">
      <c r="A66" s="337"/>
      <c r="B66" s="356">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4"/>
      <c r="AA66" s="355"/>
    </row>
    <row r="67" spans="1:27" ht="33.950000000000003" customHeight="1">
      <c r="A67" s="337"/>
      <c r="B67" s="356">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4"/>
      <c r="AA67" s="355"/>
    </row>
    <row r="68" spans="1:27" ht="33.950000000000003" customHeight="1">
      <c r="A68" s="337"/>
      <c r="B68" s="356">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4"/>
      <c r="AA68" s="355"/>
    </row>
    <row r="69" spans="1:27" ht="33.950000000000003" customHeight="1">
      <c r="A69" s="337"/>
      <c r="B69" s="356">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4"/>
      <c r="AA69" s="355"/>
    </row>
    <row r="70" spans="1:27" ht="33.950000000000003" customHeight="1">
      <c r="A70" s="337"/>
      <c r="B70" s="356">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4"/>
      <c r="AA70" s="355"/>
    </row>
    <row r="71" spans="1:27" ht="33.950000000000003" customHeight="1">
      <c r="A71" s="337"/>
      <c r="B71" s="356">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4"/>
      <c r="AA71" s="355"/>
    </row>
    <row r="72" spans="1:27" ht="33.950000000000003" customHeight="1">
      <c r="A72" s="337"/>
      <c r="B72" s="356">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4"/>
      <c r="AA72" s="355"/>
    </row>
    <row r="73" spans="1:27" ht="33.950000000000003" customHeight="1">
      <c r="A73" s="337"/>
      <c r="B73" s="356">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4"/>
      <c r="AA73" s="355"/>
    </row>
    <row r="74" spans="1:27" ht="33.950000000000003" customHeight="1">
      <c r="A74" s="337"/>
      <c r="B74" s="356">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4"/>
      <c r="AA74" s="355"/>
    </row>
    <row r="75" spans="1:27" ht="33.950000000000003" customHeight="1">
      <c r="A75" s="337"/>
      <c r="B75" s="356">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4"/>
      <c r="AA75" s="355"/>
    </row>
    <row r="76" spans="1:27" ht="33.950000000000003" customHeight="1">
      <c r="A76" s="337"/>
      <c r="B76" s="356">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4"/>
      <c r="AA76" s="355"/>
    </row>
    <row r="77" spans="1:27" ht="33.950000000000003" customHeight="1">
      <c r="A77" s="337"/>
      <c r="B77" s="356">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4"/>
      <c r="AA77" s="355"/>
    </row>
    <row r="78" spans="1:27" ht="33.950000000000003" customHeight="1">
      <c r="A78" s="337"/>
      <c r="B78" s="356">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4"/>
      <c r="AA78" s="355"/>
    </row>
    <row r="79" spans="1:27" ht="33.950000000000003" customHeight="1">
      <c r="A79" s="337"/>
      <c r="B79" s="356">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4"/>
      <c r="AA79" s="355"/>
    </row>
    <row r="80" spans="1:27" ht="33.950000000000003" customHeight="1">
      <c r="A80" s="337"/>
      <c r="B80" s="356">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4"/>
      <c r="AA80" s="355"/>
    </row>
    <row r="81" spans="1:27" ht="33.950000000000003" customHeight="1">
      <c r="A81" s="337"/>
      <c r="B81" s="356">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4"/>
      <c r="AA81" s="355"/>
    </row>
    <row r="82" spans="1:27" ht="33.950000000000003" customHeight="1">
      <c r="A82" s="337"/>
      <c r="B82" s="356">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4"/>
      <c r="AA82" s="355"/>
    </row>
    <row r="83" spans="1:27" ht="33.950000000000003" customHeight="1">
      <c r="A83" s="337"/>
      <c r="B83" s="356">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4"/>
      <c r="AA83" s="355"/>
    </row>
    <row r="84" spans="1:27" ht="33.950000000000003" customHeight="1">
      <c r="A84" s="337"/>
      <c r="B84" s="356">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4"/>
      <c r="AA84" s="355"/>
    </row>
    <row r="85" spans="1:27" ht="33.950000000000003" customHeight="1">
      <c r="A85" s="337"/>
      <c r="B85" s="356">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4"/>
      <c r="AA85" s="355"/>
    </row>
    <row r="86" spans="1:27" ht="33.950000000000003" customHeight="1">
      <c r="A86" s="337"/>
      <c r="B86" s="356">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4"/>
      <c r="AA86" s="355"/>
    </row>
    <row r="87" spans="1:27" ht="33.950000000000003" customHeight="1">
      <c r="A87" s="337"/>
      <c r="B87" s="356">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4"/>
      <c r="AA87" s="355"/>
    </row>
    <row r="88" spans="1:27" ht="33.950000000000003" customHeight="1">
      <c r="A88" s="337"/>
      <c r="B88" s="356">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4"/>
      <c r="AA88" s="355"/>
    </row>
    <row r="89" spans="1:27" ht="33.950000000000003" customHeight="1">
      <c r="A89" s="337"/>
      <c r="B89" s="356">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4"/>
      <c r="AA89" s="355"/>
    </row>
    <row r="90" spans="1:27" ht="33.950000000000003" customHeight="1">
      <c r="A90" s="337"/>
      <c r="B90" s="356">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4"/>
      <c r="AA90" s="355"/>
    </row>
    <row r="91" spans="1:27" ht="33.950000000000003" customHeight="1">
      <c r="A91" s="337"/>
      <c r="B91" s="356">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4"/>
      <c r="AA91" s="355"/>
    </row>
    <row r="92" spans="1:27" ht="33.950000000000003" customHeight="1">
      <c r="A92" s="337"/>
      <c r="B92" s="356">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4"/>
      <c r="AA92" s="355"/>
    </row>
    <row r="93" spans="1:27" ht="33.950000000000003" customHeight="1">
      <c r="A93" s="337"/>
      <c r="B93" s="356">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4"/>
      <c r="AA93" s="355"/>
    </row>
    <row r="94" spans="1:27" ht="33.950000000000003" customHeight="1">
      <c r="A94" s="337"/>
      <c r="B94" s="356">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4"/>
      <c r="AA94" s="355"/>
    </row>
    <row r="95" spans="1:27" ht="33.950000000000003" customHeight="1">
      <c r="A95" s="337"/>
      <c r="B95" s="356">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4"/>
      <c r="AA95" s="355"/>
    </row>
    <row r="96" spans="1:27" ht="33.950000000000003" customHeight="1">
      <c r="A96" s="337"/>
      <c r="B96" s="356">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4"/>
      <c r="AA96" s="355"/>
    </row>
    <row r="97" spans="1:27" ht="33.950000000000003" customHeight="1">
      <c r="A97" s="337"/>
      <c r="B97" s="356">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4"/>
      <c r="AA97" s="355"/>
    </row>
    <row r="98" spans="1:27" ht="33.950000000000003" customHeight="1">
      <c r="A98" s="337"/>
      <c r="B98" s="356">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4"/>
      <c r="AA98" s="355"/>
    </row>
    <row r="99" spans="1:27" ht="33.950000000000003" customHeight="1">
      <c r="A99" s="337"/>
      <c r="B99" s="356">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4"/>
      <c r="AA99" s="355"/>
    </row>
    <row r="100" spans="1:27" ht="33.950000000000003" customHeight="1">
      <c r="A100" s="337"/>
      <c r="B100" s="356">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4"/>
      <c r="AA100" s="355"/>
    </row>
    <row r="101" spans="1:27" ht="33.950000000000003" customHeight="1">
      <c r="A101" s="337"/>
      <c r="B101" s="356">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4"/>
      <c r="AA101" s="355"/>
    </row>
    <row r="102" spans="1:27" ht="33.950000000000003" customHeight="1">
      <c r="A102" s="337"/>
      <c r="B102" s="356">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4"/>
      <c r="AA102" s="355"/>
    </row>
    <row r="103" spans="1:27" ht="33.950000000000003" customHeight="1">
      <c r="A103" s="337"/>
      <c r="B103" s="356">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4"/>
      <c r="AA103" s="355"/>
    </row>
    <row r="104" spans="1:27" ht="33.950000000000003" customHeight="1">
      <c r="A104" s="337"/>
      <c r="B104" s="356">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4"/>
      <c r="AA104" s="355"/>
    </row>
    <row r="105" spans="1:27" ht="33.950000000000003" customHeight="1">
      <c r="A105" s="337"/>
      <c r="B105" s="356">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4"/>
      <c r="AA105" s="355"/>
    </row>
    <row r="106" spans="1:27" ht="33.950000000000003" customHeight="1">
      <c r="A106" s="337"/>
      <c r="B106" s="356">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4"/>
      <c r="AA106" s="355"/>
    </row>
    <row r="107" spans="1:27" ht="33.950000000000003" customHeight="1">
      <c r="A107" s="337"/>
      <c r="B107" s="356">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4"/>
      <c r="AA107" s="355"/>
    </row>
    <row r="108" spans="1:27" ht="33.950000000000003" customHeight="1">
      <c r="A108" s="337"/>
      <c r="B108" s="356">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4"/>
      <c r="AA108" s="355"/>
    </row>
    <row r="109" spans="1:27" ht="33.950000000000003" customHeight="1">
      <c r="A109" s="337"/>
      <c r="B109" s="356">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4"/>
      <c r="AA109" s="355"/>
    </row>
    <row r="110" spans="1:27" ht="33.950000000000003" customHeight="1">
      <c r="A110" s="337"/>
      <c r="B110" s="356">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4"/>
      <c r="AA110" s="355"/>
    </row>
    <row r="111" spans="1:27" ht="33.950000000000003" customHeight="1">
      <c r="A111" s="337"/>
      <c r="B111" s="356">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4"/>
      <c r="AA111" s="355"/>
    </row>
    <row r="112" spans="1:27" ht="33.950000000000003" customHeight="1">
      <c r="A112" s="337"/>
      <c r="B112" s="356">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4"/>
      <c r="AA112" s="355"/>
    </row>
    <row r="113" spans="1:27" ht="33.950000000000003" customHeight="1">
      <c r="A113" s="337"/>
      <c r="B113" s="356">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4"/>
      <c r="AA113" s="355"/>
    </row>
    <row r="114" spans="1:27" ht="33.950000000000003" customHeight="1">
      <c r="A114" s="337"/>
      <c r="B114" s="356">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4"/>
      <c r="AA114" s="355"/>
    </row>
    <row r="115" spans="1:27" ht="33.950000000000003" customHeight="1">
      <c r="A115" s="337"/>
      <c r="B115" s="356">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4"/>
      <c r="AA115" s="355"/>
    </row>
    <row r="116" spans="1:27" ht="33.950000000000003" customHeight="1">
      <c r="A116" s="337"/>
      <c r="B116" s="356">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4"/>
      <c r="AA116" s="355"/>
    </row>
    <row r="117" spans="1:27" ht="33.950000000000003" customHeight="1">
      <c r="A117" s="337"/>
      <c r="B117" s="356">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4"/>
      <c r="AA117" s="355"/>
    </row>
    <row r="118" spans="1:27" ht="33.950000000000003" customHeight="1">
      <c r="A118" s="337"/>
      <c r="B118" s="356">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4"/>
      <c r="AA118" s="355"/>
    </row>
    <row r="119" spans="1:27" ht="33.950000000000003" customHeight="1">
      <c r="A119" s="337"/>
      <c r="B119" s="356">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4"/>
      <c r="AA119" s="355"/>
    </row>
    <row r="120" spans="1:27" ht="33.950000000000003" customHeight="1">
      <c r="A120" s="337"/>
      <c r="B120" s="356">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4"/>
      <c r="AA120" s="355"/>
    </row>
    <row r="121" spans="1:27" ht="33.950000000000003" customHeight="1">
      <c r="A121" s="337"/>
      <c r="B121" s="356">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4"/>
      <c r="AA121" s="355"/>
    </row>
    <row r="122" spans="1:27" ht="33.950000000000003" customHeight="1">
      <c r="A122" s="337"/>
      <c r="B122" s="356">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4"/>
      <c r="AA122" s="355"/>
    </row>
    <row r="123" spans="1:27" ht="33.950000000000003" customHeight="1">
      <c r="A123" s="337"/>
      <c r="B123" s="356">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4"/>
      <c r="AA123" s="355"/>
    </row>
    <row r="124" spans="1:27" ht="33.950000000000003" customHeight="1">
      <c r="A124" s="337"/>
      <c r="B124" s="356">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4"/>
      <c r="AA124" s="355"/>
    </row>
    <row r="125" spans="1:27" ht="33.950000000000003" customHeight="1">
      <c r="A125" s="337"/>
      <c r="B125" s="356">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4"/>
      <c r="AA125" s="355"/>
    </row>
    <row r="126" spans="1:27" ht="33.950000000000003" customHeight="1">
      <c r="A126" s="337"/>
      <c r="B126" s="356">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4"/>
      <c r="AA126" s="355"/>
    </row>
    <row r="127" spans="1:27" ht="33.950000000000003" customHeight="1">
      <c r="A127" s="337"/>
      <c r="B127" s="356">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4"/>
      <c r="AA127" s="355"/>
    </row>
    <row r="128" spans="1:27" ht="33.950000000000003" customHeight="1">
      <c r="A128" s="337"/>
      <c r="B128" s="356">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4"/>
      <c r="AA128" s="355"/>
    </row>
    <row r="129" spans="1:27" ht="33.950000000000003" customHeight="1">
      <c r="A129" s="337"/>
      <c r="B129" s="356">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4"/>
      <c r="AA129" s="355"/>
    </row>
    <row r="130" spans="1:27" ht="33.950000000000003" customHeight="1">
      <c r="A130" s="337"/>
      <c r="B130" s="356">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4"/>
      <c r="AA130" s="355"/>
    </row>
    <row r="131" spans="1:27" ht="33.950000000000003" customHeight="1">
      <c r="A131" s="337"/>
      <c r="B131" s="356">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4"/>
      <c r="AA131" s="355"/>
    </row>
    <row r="132" spans="1:27" ht="33.950000000000003" customHeight="1">
      <c r="A132" s="337"/>
      <c r="B132" s="356">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4"/>
      <c r="AA132" s="355"/>
    </row>
    <row r="133" spans="1:27" ht="33.950000000000003" customHeight="1">
      <c r="A133" s="337"/>
      <c r="B133" s="356">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4"/>
      <c r="AA133" s="355"/>
    </row>
    <row r="134" spans="1:27" ht="33.950000000000003" customHeight="1">
      <c r="A134" s="337"/>
      <c r="B134" s="356">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4"/>
      <c r="AA134" s="355"/>
    </row>
    <row r="135" spans="1:27" ht="33.950000000000003" customHeight="1">
      <c r="A135" s="337"/>
      <c r="B135" s="356">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4"/>
      <c r="AA135" s="355"/>
    </row>
    <row r="136" spans="1:27" ht="33.950000000000003" customHeight="1">
      <c r="A136" s="337"/>
      <c r="B136" s="356">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4"/>
      <c r="AA136" s="355"/>
    </row>
    <row r="137" spans="1:27" ht="33.950000000000003" customHeight="1">
      <c r="A137" s="337"/>
      <c r="B137" s="356">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4"/>
      <c r="AA137" s="355"/>
    </row>
    <row r="138" spans="1:27" ht="33.950000000000003" customHeight="1">
      <c r="A138" s="337"/>
      <c r="B138" s="356">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4"/>
      <c r="AA138" s="355"/>
    </row>
    <row r="139" spans="1:27" ht="33.950000000000003" customHeight="1">
      <c r="A139" s="337"/>
      <c r="B139" s="356">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4"/>
      <c r="AA139" s="355"/>
    </row>
    <row r="140" spans="1:27" ht="33.950000000000003" customHeight="1">
      <c r="A140" s="337"/>
      <c r="B140" s="356">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4"/>
      <c r="AA140" s="355"/>
    </row>
    <row r="141" spans="1:27" ht="33.950000000000003" customHeight="1">
      <c r="A141" s="337"/>
      <c r="B141" s="356">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4"/>
      <c r="AA141" s="355"/>
    </row>
    <row r="142" spans="1:27" ht="33.950000000000003" customHeight="1">
      <c r="A142" s="337"/>
      <c r="B142" s="356">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4"/>
      <c r="AA142" s="355"/>
    </row>
    <row r="143" spans="1:27" ht="33.950000000000003" customHeight="1">
      <c r="A143" s="337"/>
      <c r="B143" s="356">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4"/>
      <c r="AA143" s="355"/>
    </row>
    <row r="144" spans="1:27" ht="33.950000000000003" customHeight="1">
      <c r="A144" s="337"/>
      <c r="B144" s="356">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4"/>
      <c r="AA144" s="355"/>
    </row>
    <row r="145" spans="1:27" ht="33.950000000000003" customHeight="1">
      <c r="A145" s="337"/>
      <c r="B145" s="356">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4"/>
      <c r="AA145" s="355"/>
    </row>
    <row r="146" spans="1:27" ht="33.950000000000003" customHeight="1">
      <c r="A146" s="337"/>
      <c r="B146" s="356">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4"/>
      <c r="AA146" s="355"/>
    </row>
    <row r="147" spans="1:27" ht="33.950000000000003" customHeight="1">
      <c r="A147" s="337"/>
      <c r="B147" s="356">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4"/>
      <c r="AA147" s="355"/>
    </row>
    <row r="148" spans="1:27" ht="33.950000000000003" customHeight="1">
      <c r="A148" s="337"/>
      <c r="B148" s="356">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4"/>
      <c r="AA148" s="355"/>
    </row>
    <row r="149" spans="1:27" ht="33.950000000000003" customHeight="1">
      <c r="A149" s="337"/>
      <c r="B149" s="356">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4"/>
      <c r="AA149" s="355"/>
    </row>
    <row r="150" spans="1:27" ht="33.950000000000003" customHeight="1">
      <c r="A150" s="337"/>
      <c r="B150" s="356">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4"/>
      <c r="AA150" s="355"/>
    </row>
    <row r="151" spans="1:27" ht="33.950000000000003" customHeight="1">
      <c r="A151" s="337"/>
      <c r="B151" s="356">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4"/>
      <c r="AA151" s="355"/>
    </row>
    <row r="152" spans="1:27" ht="33.950000000000003" customHeight="1">
      <c r="A152" s="337"/>
      <c r="B152" s="356">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4"/>
      <c r="AA152" s="355"/>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formula1>10</formula1>
    </dataValidation>
    <dataValidation type="list" allowBlank="1" showInputMessage="1" showErrorMessage="1" sqref="W53:W152">
      <formula1>INDIRECT(R53)</formula1>
    </dataValidation>
  </dataValidations>
  <hyperlinks>
    <hyperlink ref="M46" r:id="rId1"/>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3"/>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3" t="s">
        <v>16</v>
      </c>
      <c r="AA1" s="783"/>
      <c r="AB1" s="783"/>
      <c r="AC1" s="783"/>
      <c r="AD1" s="783" t="str">
        <f>IF(基本情報入力シート!C32="","",基本情報入力シート!C32)</f>
        <v>○○市</v>
      </c>
      <c r="AE1" s="783"/>
      <c r="AF1" s="783"/>
      <c r="AG1" s="783"/>
      <c r="AH1" s="783"/>
      <c r="AI1" s="783"/>
      <c r="AJ1" s="783"/>
      <c r="AK1" s="783"/>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2" t="s">
        <v>2156</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2" t="s">
        <v>23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90"/>
    </row>
    <row r="7" spans="1:50" s="91" customFormat="1" ht="22.5" customHeight="1">
      <c r="A7" s="90"/>
      <c r="B7" s="793" t="s">
        <v>22</v>
      </c>
      <c r="C7" s="794"/>
      <c r="D7" s="794"/>
      <c r="E7" s="794"/>
      <c r="F7" s="794"/>
      <c r="G7" s="794"/>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90"/>
    </row>
    <row r="8" spans="1:50" s="91" customFormat="1" ht="12.75" customHeight="1">
      <c r="A8" s="90"/>
      <c r="B8" s="787" t="s">
        <v>18</v>
      </c>
      <c r="C8" s="788"/>
      <c r="D8" s="788"/>
      <c r="E8" s="788"/>
      <c r="F8" s="788"/>
      <c r="G8" s="788"/>
      <c r="H8" s="92" t="s">
        <v>1</v>
      </c>
      <c r="I8" s="795" t="str">
        <f>IF(基本情報入力シート!AC38="－","",基本情報入力シート!AC38)</f>
        <v>100－1234</v>
      </c>
      <c r="J8" s="795"/>
      <c r="K8" s="795"/>
      <c r="L8" s="795"/>
      <c r="M8" s="795"/>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9"/>
      <c r="C9" s="790"/>
      <c r="D9" s="790"/>
      <c r="E9" s="790"/>
      <c r="F9" s="790"/>
      <c r="G9" s="790"/>
      <c r="H9" s="807" t="str">
        <f>IF(基本情報入力シート!M39="","",基本情報入力シート!M39)</f>
        <v>東京都千代田区霞が関1-2-2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90"/>
    </row>
    <row r="10" spans="1:50" s="91" customFormat="1" ht="12" customHeight="1">
      <c r="A10" s="90"/>
      <c r="B10" s="791"/>
      <c r="C10" s="792"/>
      <c r="D10" s="792"/>
      <c r="E10" s="792"/>
      <c r="F10" s="792"/>
      <c r="G10" s="792"/>
      <c r="H10" s="784" t="str">
        <f>IF(基本情報入力シート!M40="","",基本情報入力シート!M40)</f>
        <v>○○ビル18F</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6"/>
      <c r="AL10" s="90"/>
    </row>
    <row r="11" spans="1:50" s="91" customFormat="1" ht="15" customHeight="1">
      <c r="A11" s="90"/>
      <c r="B11" s="797" t="s">
        <v>0</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90"/>
      <c r="AT11" s="96"/>
      <c r="AU11" s="96"/>
      <c r="AV11" s="96"/>
      <c r="AW11" s="96"/>
      <c r="AX11" s="96"/>
    </row>
    <row r="12" spans="1:50" s="91" customFormat="1" ht="22.5" customHeight="1">
      <c r="A12" s="90"/>
      <c r="B12" s="789" t="s">
        <v>19</v>
      </c>
      <c r="C12" s="790"/>
      <c r="D12" s="790"/>
      <c r="E12" s="790"/>
      <c r="F12" s="790"/>
      <c r="G12" s="790"/>
      <c r="H12" s="784" t="str">
        <f>IF(基本情報入力シート!M44="","",基本情報入力シート!M44)</f>
        <v>厚労　太郎</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c r="AL12" s="90"/>
      <c r="AT12" s="96"/>
      <c r="AU12" s="96"/>
      <c r="AV12" s="96"/>
      <c r="AW12" s="96"/>
      <c r="AX12" s="96"/>
    </row>
    <row r="13" spans="1:50" s="91" customFormat="1" ht="17.25" customHeight="1">
      <c r="A13" s="90"/>
      <c r="B13" s="810" t="s">
        <v>20</v>
      </c>
      <c r="C13" s="810"/>
      <c r="D13" s="810"/>
      <c r="E13" s="810"/>
      <c r="F13" s="810"/>
      <c r="G13" s="810"/>
      <c r="H13" s="796" t="s">
        <v>8</v>
      </c>
      <c r="I13" s="796"/>
      <c r="J13" s="796"/>
      <c r="K13" s="793"/>
      <c r="L13" s="811" t="str">
        <f>IF(基本情報入力シート!M45="","",基本情報入力シート!M45)</f>
        <v>03-3571-XXXX</v>
      </c>
      <c r="M13" s="811"/>
      <c r="N13" s="811"/>
      <c r="O13" s="811"/>
      <c r="P13" s="811"/>
      <c r="Q13" s="811"/>
      <c r="R13" s="811"/>
      <c r="S13" s="811"/>
      <c r="T13" s="811"/>
      <c r="U13" s="811"/>
      <c r="V13" s="810" t="s">
        <v>21</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3" t="s">
        <v>1957</v>
      </c>
      <c r="C17" s="814"/>
      <c r="D17" s="814"/>
      <c r="E17" s="814"/>
      <c r="F17" s="814"/>
      <c r="G17" s="814"/>
      <c r="H17" s="814"/>
      <c r="I17" s="814"/>
      <c r="J17" s="814"/>
      <c r="K17" s="814"/>
      <c r="L17" s="814"/>
      <c r="M17" s="814"/>
      <c r="N17" s="814"/>
      <c r="O17" s="814"/>
      <c r="P17" s="814"/>
      <c r="Q17" s="814"/>
      <c r="R17" s="814"/>
      <c r="S17" s="814"/>
      <c r="T17" s="814"/>
      <c r="U17" s="814"/>
      <c r="V17" s="814"/>
      <c r="W17" s="815"/>
      <c r="X17" s="90"/>
      <c r="Y17" s="90"/>
      <c r="Z17" s="90"/>
      <c r="AA17" s="90"/>
      <c r="AB17" s="90"/>
      <c r="AC17" s="90"/>
      <c r="AD17" s="90"/>
      <c r="AE17" s="90"/>
      <c r="AF17" s="90"/>
      <c r="AG17" s="90"/>
      <c r="AH17" s="110"/>
      <c r="AI17" s="90"/>
      <c r="AJ17" s="90"/>
      <c r="AK17" s="90"/>
      <c r="AL17" s="90"/>
    </row>
    <row r="18" spans="1:53" ht="19.5" customHeight="1">
      <c r="A18" s="85"/>
      <c r="B18" s="111" t="s">
        <v>10</v>
      </c>
      <c r="C18" s="743" t="s">
        <v>119</v>
      </c>
      <c r="D18" s="743"/>
      <c r="E18" s="743"/>
      <c r="F18" s="743"/>
      <c r="G18" s="743"/>
      <c r="H18" s="743"/>
      <c r="I18" s="743"/>
      <c r="J18" s="743"/>
      <c r="K18" s="743"/>
      <c r="L18" s="743"/>
      <c r="M18" s="743"/>
      <c r="N18" s="743"/>
      <c r="O18" s="743"/>
      <c r="P18" s="816"/>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20793001.437335532</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8" t="s">
        <v>2105</v>
      </c>
      <c r="AN20" s="939"/>
      <c r="AO20" s="939"/>
      <c r="AP20" s="939"/>
      <c r="AQ20" s="939"/>
      <c r="AR20" s="939"/>
      <c r="AS20" s="939"/>
      <c r="AT20" s="939"/>
      <c r="AU20" s="939"/>
      <c r="AV20" s="939"/>
      <c r="AW20" s="939"/>
      <c r="AX20" s="939"/>
      <c r="AY20" s="939"/>
      <c r="AZ20" s="939"/>
      <c r="BA20" s="940"/>
    </row>
    <row r="21" spans="1:53" ht="21.75" customHeight="1" thickBot="1">
      <c r="A21" s="85"/>
      <c r="B21" s="121" t="s">
        <v>11</v>
      </c>
      <c r="C21" s="694" t="s">
        <v>2084</v>
      </c>
      <c r="D21" s="743"/>
      <c r="E21" s="743"/>
      <c r="F21" s="743"/>
      <c r="G21" s="743"/>
      <c r="H21" s="743"/>
      <c r="I21" s="743"/>
      <c r="J21" s="743"/>
      <c r="K21" s="743"/>
      <c r="L21" s="743"/>
      <c r="M21" s="743"/>
      <c r="N21" s="743"/>
      <c r="O21" s="743"/>
      <c r="P21" s="743"/>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2104</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9" t="s">
        <v>2050</v>
      </c>
      <c r="C24" s="780"/>
      <c r="D24" s="780"/>
      <c r="E24" s="780"/>
      <c r="F24" s="780"/>
      <c r="G24" s="780"/>
      <c r="H24" s="780"/>
      <c r="I24" s="780"/>
      <c r="J24" s="780"/>
      <c r="K24" s="780"/>
      <c r="L24" s="780"/>
      <c r="M24" s="780"/>
      <c r="N24" s="780"/>
      <c r="O24" s="780"/>
      <c r="P24" s="780"/>
      <c r="Q24" s="781"/>
      <c r="R24" s="781"/>
      <c r="S24" s="781"/>
      <c r="T24" s="781"/>
      <c r="U24" s="781"/>
      <c r="V24" s="781"/>
      <c r="W24" s="782"/>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3">
        <f>SUM('別紙様式3-2（４・５月）'!N9,'別紙様式3-3（６月以降分）'!N7)</f>
        <v>20793001.437335532</v>
      </c>
      <c r="R25" s="904"/>
      <c r="S25" s="904"/>
      <c r="T25" s="904"/>
      <c r="U25" s="904"/>
      <c r="V25" s="904"/>
      <c r="W25" s="115" t="s">
        <v>4</v>
      </c>
      <c r="X25" s="86" t="s">
        <v>75</v>
      </c>
      <c r="Y25" s="905"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6"/>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50" t="s">
        <v>2103</v>
      </c>
      <c r="AN27" s="951"/>
      <c r="AO27" s="951"/>
      <c r="AP27" s="951"/>
      <c r="AQ27" s="951"/>
      <c r="AR27" s="951"/>
      <c r="AS27" s="951"/>
      <c r="AT27" s="951"/>
      <c r="AU27" s="951"/>
      <c r="AV27" s="951"/>
      <c r="AW27" s="951"/>
      <c r="AX27" s="951"/>
      <c r="AY27" s="951"/>
      <c r="AZ27" s="951"/>
      <c r="BA27" s="952"/>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2116</v>
      </c>
      <c r="AN28" s="625"/>
      <c r="AO28" s="625"/>
      <c r="AP28" s="625"/>
      <c r="AQ28" s="625"/>
      <c r="AR28" s="625"/>
      <c r="AS28" s="625"/>
      <c r="AT28" s="625"/>
      <c r="AU28" s="625"/>
      <c r="AV28" s="625"/>
      <c r="AW28" s="625"/>
      <c r="AX28" s="625"/>
      <c r="AY28" s="625"/>
      <c r="AZ28" s="625"/>
      <c r="BA28" s="626"/>
    </row>
    <row r="29" spans="1:53" ht="18" customHeight="1">
      <c r="A29" s="85"/>
      <c r="B29" s="726" t="s">
        <v>2080</v>
      </c>
      <c r="C29" s="772" t="s">
        <v>1930</v>
      </c>
      <c r="D29" s="772"/>
      <c r="E29" s="773"/>
      <c r="F29" s="124"/>
      <c r="G29" s="776" t="s">
        <v>1922</v>
      </c>
      <c r="H29" s="777"/>
      <c r="I29" s="777"/>
      <c r="J29" s="778"/>
      <c r="K29" s="758" t="s">
        <v>1923</v>
      </c>
      <c r="L29" s="758"/>
      <c r="M29" s="758"/>
      <c r="N29" s="758"/>
      <c r="O29" s="760">
        <v>2.5000000000000001E-2</v>
      </c>
      <c r="P29" s="761"/>
      <c r="Q29" s="764" t="s">
        <v>1924</v>
      </c>
      <c r="R29" s="764"/>
      <c r="S29" s="764"/>
      <c r="T29" s="764"/>
      <c r="U29" s="766" t="s">
        <v>2221</v>
      </c>
      <c r="V29" s="767"/>
      <c r="W29" s="767"/>
      <c r="X29" s="767"/>
      <c r="Y29" s="767"/>
      <c r="Z29" s="767"/>
      <c r="AA29" s="767"/>
      <c r="AB29" s="767"/>
      <c r="AC29" s="767"/>
      <c r="AD29" s="767"/>
      <c r="AE29" s="767"/>
      <c r="AF29" s="767"/>
      <c r="AG29" s="767"/>
      <c r="AH29" s="767"/>
      <c r="AI29" s="767"/>
      <c r="AJ29" s="767"/>
      <c r="AK29" s="768"/>
      <c r="AL29" s="125"/>
      <c r="AM29" s="83" t="b">
        <v>1</v>
      </c>
    </row>
    <row r="30" spans="1:53" ht="18" customHeight="1" thickBot="1">
      <c r="A30" s="85"/>
      <c r="B30" s="727"/>
      <c r="C30" s="774"/>
      <c r="D30" s="774"/>
      <c r="E30" s="775"/>
      <c r="F30" s="126"/>
      <c r="G30" s="709" t="s">
        <v>1925</v>
      </c>
      <c r="H30" s="710"/>
      <c r="I30" s="710"/>
      <c r="J30" s="711"/>
      <c r="K30" s="759"/>
      <c r="L30" s="759"/>
      <c r="M30" s="759"/>
      <c r="N30" s="759"/>
      <c r="O30" s="762"/>
      <c r="P30" s="763"/>
      <c r="Q30" s="765"/>
      <c r="R30" s="765"/>
      <c r="S30" s="765"/>
      <c r="T30" s="765"/>
      <c r="U30" s="769"/>
      <c r="V30" s="770"/>
      <c r="W30" s="770"/>
      <c r="X30" s="770"/>
      <c r="Y30" s="770"/>
      <c r="Z30" s="770"/>
      <c r="AA30" s="770"/>
      <c r="AB30" s="770"/>
      <c r="AC30" s="770"/>
      <c r="AD30" s="770"/>
      <c r="AE30" s="770"/>
      <c r="AF30" s="770"/>
      <c r="AG30" s="770"/>
      <c r="AH30" s="770"/>
      <c r="AI30" s="770"/>
      <c r="AJ30" s="770"/>
      <c r="AK30" s="771"/>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2177</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2099</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4">
        <f>Q37-Q38</f>
        <v>296012760</v>
      </c>
      <c r="R36" s="745"/>
      <c r="S36" s="745"/>
      <c r="T36" s="745"/>
      <c r="U36" s="745"/>
      <c r="V36" s="746"/>
      <c r="W36" s="143" t="s">
        <v>4</v>
      </c>
      <c r="X36" s="144" t="s">
        <v>76</v>
      </c>
      <c r="Y36" s="676" t="str">
        <f>IF(Q39="","",IF(Q36="","",IF(Q36&gt;=Q39,"○","×")))</f>
        <v>○</v>
      </c>
      <c r="Z36" s="145"/>
      <c r="AA36" s="139"/>
      <c r="AB36" s="139"/>
      <c r="AC36" s="139"/>
      <c r="AD36" s="141"/>
      <c r="AE36" s="141"/>
      <c r="AF36" s="141"/>
      <c r="AG36" s="141"/>
      <c r="AH36" s="141"/>
      <c r="AI36" s="141"/>
      <c r="AJ36" s="141"/>
      <c r="AK36" s="141"/>
      <c r="AL36" s="85"/>
      <c r="AM36" s="633" t="s">
        <v>2106</v>
      </c>
      <c r="AN36" s="634"/>
      <c r="AO36" s="634"/>
      <c r="AP36" s="634"/>
      <c r="AQ36" s="634"/>
      <c r="AR36" s="634"/>
      <c r="AS36" s="634"/>
      <c r="AT36" s="634"/>
      <c r="AU36" s="634"/>
      <c r="AV36" s="634"/>
      <c r="AW36" s="634"/>
      <c r="AX36" s="634"/>
      <c r="AY36" s="634"/>
      <c r="AZ36" s="634"/>
      <c r="BA36" s="635"/>
    </row>
    <row r="37" spans="1:53" ht="18.75" customHeight="1" thickBot="1">
      <c r="A37" s="85"/>
      <c r="B37" s="719"/>
      <c r="C37" s="749" t="s">
        <v>87</v>
      </c>
      <c r="D37" s="749"/>
      <c r="E37" s="749"/>
      <c r="F37" s="749"/>
      <c r="G37" s="749"/>
      <c r="H37" s="749"/>
      <c r="I37" s="749"/>
      <c r="J37" s="749"/>
      <c r="K37" s="749"/>
      <c r="L37" s="749"/>
      <c r="M37" s="749"/>
      <c r="N37" s="749"/>
      <c r="O37" s="749"/>
      <c r="P37" s="740"/>
      <c r="Q37" s="752">
        <v>344012760</v>
      </c>
      <c r="R37" s="753"/>
      <c r="S37" s="753"/>
      <c r="T37" s="753"/>
      <c r="U37" s="753"/>
      <c r="V37" s="754"/>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0" t="s">
        <v>2098</v>
      </c>
      <c r="D38" s="750"/>
      <c r="E38" s="750"/>
      <c r="F38" s="750"/>
      <c r="G38" s="750"/>
      <c r="H38" s="750"/>
      <c r="I38" s="750"/>
      <c r="J38" s="750"/>
      <c r="K38" s="750"/>
      <c r="L38" s="750"/>
      <c r="M38" s="750"/>
      <c r="N38" s="750"/>
      <c r="O38" s="750"/>
      <c r="P38" s="751"/>
      <c r="Q38" s="755">
        <f>Q22</f>
        <v>48000000</v>
      </c>
      <c r="R38" s="756"/>
      <c r="S38" s="756"/>
      <c r="T38" s="756"/>
      <c r="U38" s="756"/>
      <c r="V38" s="757"/>
      <c r="W38" s="146"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30.75" customHeight="1" thickBot="1">
      <c r="A39" s="85"/>
      <c r="B39" s="142" t="s">
        <v>11</v>
      </c>
      <c r="C39" s="747" t="s">
        <v>1931</v>
      </c>
      <c r="D39" s="748"/>
      <c r="E39" s="748"/>
      <c r="F39" s="748"/>
      <c r="G39" s="748"/>
      <c r="H39" s="748"/>
      <c r="I39" s="748"/>
      <c r="J39" s="748"/>
      <c r="K39" s="748"/>
      <c r="L39" s="748"/>
      <c r="M39" s="748"/>
      <c r="N39" s="748"/>
      <c r="O39" s="748"/>
      <c r="P39" s="748"/>
      <c r="Q39" s="744">
        <f>Q40-Q41-Q42-Q43-Q44-Q45</f>
        <v>294889129</v>
      </c>
      <c r="R39" s="745"/>
      <c r="S39" s="745"/>
      <c r="T39" s="745"/>
      <c r="U39" s="745"/>
      <c r="V39" s="746"/>
      <c r="W39" s="147" t="s">
        <v>4</v>
      </c>
      <c r="X39" s="144" t="s">
        <v>76</v>
      </c>
      <c r="Y39" s="677"/>
      <c r="Z39" s="145"/>
      <c r="AA39" s="139"/>
      <c r="AB39" s="139"/>
      <c r="AC39" s="139"/>
      <c r="AD39" s="141"/>
      <c r="AE39" s="139"/>
      <c r="AF39" s="139"/>
      <c r="AG39" s="139"/>
      <c r="AH39" s="139"/>
      <c r="AI39" s="139"/>
      <c r="AJ39" s="139"/>
      <c r="AK39" s="141"/>
      <c r="AL39" s="85"/>
      <c r="AM39" s="639"/>
      <c r="AN39" s="640"/>
      <c r="AO39" s="640"/>
      <c r="AP39" s="640"/>
      <c r="AQ39" s="640"/>
      <c r="AR39" s="640"/>
      <c r="AS39" s="640"/>
      <c r="AT39" s="640"/>
      <c r="AU39" s="641"/>
      <c r="AV39" s="641"/>
      <c r="AW39" s="641"/>
      <c r="AX39" s="641"/>
      <c r="AY39" s="640"/>
      <c r="AZ39" s="640"/>
      <c r="BA39" s="642"/>
    </row>
    <row r="40" spans="1:53" ht="18.75" customHeight="1" thickBot="1">
      <c r="A40" s="85"/>
      <c r="B40" s="733"/>
      <c r="C40" s="740" t="s">
        <v>88</v>
      </c>
      <c r="D40" s="741"/>
      <c r="E40" s="741"/>
      <c r="F40" s="741"/>
      <c r="G40" s="741"/>
      <c r="H40" s="741"/>
      <c r="I40" s="741"/>
      <c r="J40" s="741"/>
      <c r="K40" s="741"/>
      <c r="L40" s="741"/>
      <c r="M40" s="741"/>
      <c r="N40" s="741"/>
      <c r="O40" s="741"/>
      <c r="P40" s="742"/>
      <c r="Q40" s="685">
        <v>321895307</v>
      </c>
      <c r="R40" s="686"/>
      <c r="S40" s="686"/>
      <c r="T40" s="686"/>
      <c r="U40" s="686"/>
      <c r="V40" s="687"/>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733"/>
      <c r="C41" s="740" t="s">
        <v>1927</v>
      </c>
      <c r="D41" s="741"/>
      <c r="E41" s="741"/>
      <c r="F41" s="741"/>
      <c r="G41" s="741"/>
      <c r="H41" s="741"/>
      <c r="I41" s="741"/>
      <c r="J41" s="741"/>
      <c r="K41" s="741"/>
      <c r="L41" s="741"/>
      <c r="M41" s="741"/>
      <c r="N41" s="741"/>
      <c r="O41" s="741"/>
      <c r="P41" s="742"/>
      <c r="Q41" s="685">
        <v>15672680</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1928</v>
      </c>
      <c r="D42" s="741"/>
      <c r="E42" s="741"/>
      <c r="F42" s="741"/>
      <c r="G42" s="741"/>
      <c r="H42" s="741"/>
      <c r="I42" s="741"/>
      <c r="J42" s="741"/>
      <c r="K42" s="741"/>
      <c r="L42" s="741"/>
      <c r="M42" s="741"/>
      <c r="N42" s="741"/>
      <c r="O42" s="741"/>
      <c r="P42" s="742"/>
      <c r="Q42" s="685">
        <v>8379554</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733"/>
      <c r="C43" s="688" t="s">
        <v>1929</v>
      </c>
      <c r="D43" s="689"/>
      <c r="E43" s="689"/>
      <c r="F43" s="689"/>
      <c r="G43" s="689"/>
      <c r="H43" s="689"/>
      <c r="I43" s="689"/>
      <c r="J43" s="689"/>
      <c r="K43" s="689"/>
      <c r="L43" s="689"/>
      <c r="M43" s="689"/>
      <c r="N43" s="689"/>
      <c r="O43" s="689"/>
      <c r="P43" s="690"/>
      <c r="Q43" s="685">
        <v>2312647</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733"/>
      <c r="C44" s="688" t="s">
        <v>2179</v>
      </c>
      <c r="D44" s="689"/>
      <c r="E44" s="689"/>
      <c r="F44" s="689"/>
      <c r="G44" s="689"/>
      <c r="H44" s="689"/>
      <c r="I44" s="689"/>
      <c r="J44" s="689"/>
      <c r="K44" s="689"/>
      <c r="L44" s="689"/>
      <c r="M44" s="689"/>
      <c r="N44" s="689"/>
      <c r="O44" s="689"/>
      <c r="P44" s="690"/>
      <c r="Q44" s="685">
        <v>112647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734"/>
      <c r="C45" s="735" t="s">
        <v>2178</v>
      </c>
      <c r="D45" s="736"/>
      <c r="E45" s="736"/>
      <c r="F45" s="736"/>
      <c r="G45" s="736"/>
      <c r="H45" s="736"/>
      <c r="I45" s="736"/>
      <c r="J45" s="736"/>
      <c r="K45" s="736"/>
      <c r="L45" s="736"/>
      <c r="M45" s="736"/>
      <c r="N45" s="736"/>
      <c r="O45" s="736"/>
      <c r="P45" s="737"/>
      <c r="Q45" s="685">
        <v>528650</v>
      </c>
      <c r="R45" s="686"/>
      <c r="S45" s="686"/>
      <c r="T45" s="686"/>
      <c r="U45" s="686"/>
      <c r="V45" s="687"/>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617" t="s">
        <v>2096</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684" t="s">
        <v>2180</v>
      </c>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617" t="s">
        <v>2097</v>
      </c>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720" t="s">
        <v>2107</v>
      </c>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721" t="s">
        <v>2101</v>
      </c>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c r="AD53" s="721"/>
      <c r="AE53" s="721"/>
      <c r="AF53" s="721"/>
      <c r="AG53" s="721"/>
      <c r="AH53" s="721"/>
      <c r="AI53" s="721"/>
      <c r="AJ53" s="721"/>
      <c r="AK53" s="721"/>
      <c r="AL53" s="160"/>
      <c r="AM53" s="148"/>
      <c r="AN53" s="148"/>
      <c r="AO53" s="148"/>
      <c r="AP53" s="148"/>
      <c r="AQ53" s="148"/>
      <c r="AR53" s="148"/>
      <c r="AS53" s="148"/>
      <c r="AT53" s="158"/>
      <c r="AU53" s="158"/>
      <c r="AV53" s="158"/>
      <c r="AW53" s="158"/>
      <c r="AX53" s="158"/>
      <c r="AY53" s="148"/>
      <c r="AZ53" s="148"/>
      <c r="BA53" s="148"/>
    </row>
    <row r="54" spans="1:72" ht="51.75" customHeight="1">
      <c r="A54" s="85"/>
      <c r="B54" s="713" t="s">
        <v>71</v>
      </c>
      <c r="C54" s="714"/>
      <c r="D54" s="714"/>
      <c r="E54" s="715"/>
      <c r="F54" s="691" t="s">
        <v>2222</v>
      </c>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3"/>
      <c r="AL54" s="90"/>
      <c r="AM54" s="148"/>
      <c r="AN54" s="148"/>
      <c r="AO54" s="148"/>
      <c r="AP54" s="148"/>
      <c r="AQ54" s="148"/>
      <c r="AR54" s="148"/>
      <c r="AS54" s="148"/>
      <c r="AT54" s="158"/>
      <c r="AU54" s="158"/>
      <c r="AV54" s="158"/>
      <c r="AW54" s="158"/>
      <c r="AX54" s="158"/>
      <c r="AY54" s="148"/>
      <c r="AZ54" s="148"/>
      <c r="BA54" s="148"/>
    </row>
    <row r="55" spans="1:72" ht="47.25" customHeight="1" thickBot="1">
      <c r="A55" s="85"/>
      <c r="B55" s="713" t="s">
        <v>72</v>
      </c>
      <c r="C55" s="714"/>
      <c r="D55" s="714"/>
      <c r="E55" s="715"/>
      <c r="F55" s="716" t="s">
        <v>2223</v>
      </c>
      <c r="G55" s="717"/>
      <c r="H55" s="717"/>
      <c r="I55" s="717"/>
      <c r="J55" s="717"/>
      <c r="K55" s="717"/>
      <c r="L55" s="717"/>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712" t="s">
        <v>2157</v>
      </c>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2"/>
      <c r="AK57" s="71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817" t="s">
        <v>2100</v>
      </c>
      <c r="C58" s="817"/>
      <c r="D58" s="817"/>
      <c r="E58" s="817"/>
      <c r="F58" s="817"/>
      <c r="G58" s="817"/>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5"/>
      <c r="AM58" s="148"/>
      <c r="AN58" s="148"/>
      <c r="AO58" s="148"/>
      <c r="AP58" s="148"/>
      <c r="AQ58" s="148"/>
      <c r="AR58" s="148"/>
      <c r="AS58" s="148"/>
      <c r="AT58" s="148"/>
      <c r="AU58" s="148"/>
      <c r="AV58" s="148"/>
      <c r="AW58" s="148"/>
      <c r="AX58" s="148"/>
      <c r="AY58" s="148"/>
      <c r="AZ58" s="148"/>
      <c r="BA58" s="148"/>
    </row>
    <row r="59" spans="1:72" ht="25.5" customHeight="1" thickBot="1">
      <c r="A59" s="85"/>
      <c r="B59" s="840" t="s">
        <v>1920</v>
      </c>
      <c r="C59" s="841"/>
      <c r="D59" s="841"/>
      <c r="E59" s="841"/>
      <c r="F59" s="841"/>
      <c r="G59" s="841"/>
      <c r="H59" s="841"/>
      <c r="I59" s="841"/>
      <c r="J59" s="841"/>
      <c r="K59" s="841"/>
      <c r="L59" s="841"/>
      <c r="M59" s="841"/>
      <c r="N59" s="841"/>
      <c r="O59" s="841"/>
      <c r="P59" s="841"/>
      <c r="Q59" s="841"/>
      <c r="R59" s="841"/>
      <c r="S59" s="842"/>
      <c r="T59" s="843">
        <f>'別紙様式3-3（６月以降分）'!N6</f>
        <v>4928000</v>
      </c>
      <c r="U59" s="844"/>
      <c r="V59" s="844"/>
      <c r="W59" s="844"/>
      <c r="X59" s="844"/>
      <c r="Y59" s="167" t="s">
        <v>4</v>
      </c>
      <c r="Z59" s="168" t="s">
        <v>2071</v>
      </c>
      <c r="AA59" s="128"/>
      <c r="AB59" s="169"/>
      <c r="AC59" s="169"/>
      <c r="AD59" s="169"/>
      <c r="AE59" s="169"/>
      <c r="AF59" s="169"/>
      <c r="AG59" s="85" t="s">
        <v>75</v>
      </c>
      <c r="AH59" s="170" t="str">
        <f>IF(T60&lt;T59,"×","")</f>
        <v/>
      </c>
      <c r="AI59" s="85"/>
      <c r="AJ59" s="85"/>
      <c r="AK59" s="85"/>
      <c r="AL59" s="85"/>
      <c r="AM59" s="624" t="s">
        <v>2108</v>
      </c>
      <c r="AN59" s="625"/>
      <c r="AO59" s="625"/>
      <c r="AP59" s="625"/>
      <c r="AQ59" s="625"/>
      <c r="AR59" s="625"/>
      <c r="AS59" s="625"/>
      <c r="AT59" s="625"/>
      <c r="AU59" s="625"/>
      <c r="AV59" s="625"/>
      <c r="AW59" s="625"/>
      <c r="AX59" s="625"/>
      <c r="AY59" s="625"/>
      <c r="AZ59" s="625"/>
      <c r="BA59" s="626"/>
    </row>
    <row r="60" spans="1:72" ht="23.25" customHeight="1" thickBot="1">
      <c r="A60" s="85"/>
      <c r="B60" s="728" t="s">
        <v>1921</v>
      </c>
      <c r="C60" s="729"/>
      <c r="D60" s="729"/>
      <c r="E60" s="729"/>
      <c r="F60" s="729"/>
      <c r="G60" s="729"/>
      <c r="H60" s="729"/>
      <c r="I60" s="729"/>
      <c r="J60" s="729"/>
      <c r="K60" s="729"/>
      <c r="L60" s="729"/>
      <c r="M60" s="729"/>
      <c r="N60" s="729"/>
      <c r="O60" s="729"/>
      <c r="P60" s="729"/>
      <c r="Q60" s="729"/>
      <c r="R60" s="729"/>
      <c r="S60" s="729"/>
      <c r="T60" s="730">
        <v>5600500</v>
      </c>
      <c r="U60" s="731"/>
      <c r="V60" s="731"/>
      <c r="W60" s="731"/>
      <c r="X60" s="732"/>
      <c r="Y60" s="171" t="s">
        <v>4</v>
      </c>
      <c r="Z60" s="85"/>
      <c r="AA60" s="172" t="s">
        <v>12</v>
      </c>
      <c r="AB60" s="703">
        <f>IFERROR(T61/T59*100,0)</f>
        <v>78.453733766233768</v>
      </c>
      <c r="AC60" s="704"/>
      <c r="AD60" s="705"/>
      <c r="AE60" s="173" t="s">
        <v>13</v>
      </c>
      <c r="AF60" s="174" t="s">
        <v>67</v>
      </c>
      <c r="AG60" s="85" t="s">
        <v>75</v>
      </c>
      <c r="AH60" s="120" t="str">
        <f>IF(T59=0,"",(IF(AB60&gt;=200/3,"○","×")))</f>
        <v>○</v>
      </c>
      <c r="AI60" s="175"/>
      <c r="AJ60" s="175"/>
      <c r="AK60" s="175"/>
      <c r="AL60" s="175"/>
      <c r="AM60" s="624" t="s">
        <v>2109</v>
      </c>
      <c r="AN60" s="625"/>
      <c r="AO60" s="625"/>
      <c r="AP60" s="625"/>
      <c r="AQ60" s="625"/>
      <c r="AR60" s="625"/>
      <c r="AS60" s="625"/>
      <c r="AT60" s="625"/>
      <c r="AU60" s="625"/>
      <c r="AV60" s="625"/>
      <c r="AW60" s="625"/>
      <c r="AX60" s="625"/>
      <c r="AY60" s="625"/>
      <c r="AZ60" s="625"/>
      <c r="BA60" s="626"/>
    </row>
    <row r="61" spans="1:72" ht="26.25" customHeight="1" thickBot="1">
      <c r="A61" s="85"/>
      <c r="B61" s="176"/>
      <c r="C61" s="849" t="s">
        <v>1932</v>
      </c>
      <c r="D61" s="850"/>
      <c r="E61" s="850"/>
      <c r="F61" s="850"/>
      <c r="G61" s="850"/>
      <c r="H61" s="850"/>
      <c r="I61" s="850"/>
      <c r="J61" s="850"/>
      <c r="K61" s="850"/>
      <c r="L61" s="850"/>
      <c r="M61" s="850"/>
      <c r="N61" s="850"/>
      <c r="O61" s="850"/>
      <c r="P61" s="850"/>
      <c r="Q61" s="850"/>
      <c r="R61" s="850"/>
      <c r="S61" s="850"/>
      <c r="T61" s="845">
        <v>3866200</v>
      </c>
      <c r="U61" s="846"/>
      <c r="V61" s="846"/>
      <c r="W61" s="846"/>
      <c r="X61" s="847"/>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848" t="s">
        <v>1933</v>
      </c>
      <c r="C63" s="848"/>
      <c r="D63" s="848"/>
      <c r="E63" s="848"/>
      <c r="F63" s="848"/>
      <c r="G63" s="848"/>
      <c r="H63" s="848"/>
      <c r="I63" s="848"/>
      <c r="J63" s="848"/>
      <c r="K63" s="848"/>
      <c r="L63" s="848"/>
      <c r="M63" s="848"/>
      <c r="N63" s="848"/>
      <c r="O63" s="848"/>
      <c r="P63" s="848"/>
      <c r="Q63" s="848"/>
      <c r="R63" s="848"/>
      <c r="S63" s="848"/>
      <c r="T63" s="848"/>
      <c r="U63" s="848"/>
      <c r="V63" s="848"/>
      <c r="W63" s="848"/>
      <c r="X63" s="848"/>
      <c r="Y63" s="848"/>
      <c r="Z63" s="848"/>
      <c r="AA63" s="848"/>
      <c r="AB63" s="848"/>
      <c r="AC63" s="848"/>
      <c r="AD63" s="848"/>
      <c r="AE63" s="848"/>
      <c r="AF63" s="848"/>
      <c r="AG63" s="848"/>
      <c r="AH63" s="848"/>
      <c r="AI63" s="848"/>
      <c r="AJ63" s="848"/>
      <c r="AK63" s="848"/>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826" t="s">
        <v>130</v>
      </c>
      <c r="E65" s="826"/>
      <c r="F65" s="826"/>
      <c r="G65" s="826"/>
      <c r="H65" s="826"/>
      <c r="I65" s="826"/>
      <c r="J65" s="826"/>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953"/>
      <c r="D66" s="954"/>
      <c r="E66" s="824" t="s">
        <v>129</v>
      </c>
      <c r="F66" s="824"/>
      <c r="G66" s="824"/>
      <c r="H66" s="824"/>
      <c r="I66" s="824"/>
      <c r="J66" s="824"/>
      <c r="K66" s="824"/>
      <c r="L66" s="824"/>
      <c r="M66" s="824"/>
      <c r="N66" s="824"/>
      <c r="O66" s="824"/>
      <c r="P66" s="824"/>
      <c r="Q66" s="824"/>
      <c r="R66" s="824"/>
      <c r="S66" s="824"/>
      <c r="T66" s="824"/>
      <c r="U66" s="824"/>
      <c r="V66" s="824"/>
      <c r="W66" s="824"/>
      <c r="X66" s="824"/>
      <c r="Y66" s="824"/>
      <c r="Z66" s="825"/>
      <c r="AA66" s="86" t="s">
        <v>75</v>
      </c>
      <c r="AB66" s="120" t="str">
        <f>IF('別紙様式3-2（４・５月）'!AF6="継続ベア加算なし","",IF(AM65=TRUE,"○","×"))</f>
        <v>○</v>
      </c>
      <c r="AC66" s="151"/>
      <c r="AD66" s="152"/>
      <c r="AE66" s="152"/>
      <c r="AF66" s="152"/>
      <c r="AG66" s="152"/>
      <c r="AH66" s="152"/>
      <c r="AI66" s="152"/>
      <c r="AJ66" s="152"/>
      <c r="AK66" s="152"/>
      <c r="AL66" s="152"/>
      <c r="AM66" s="944" t="s">
        <v>2111</v>
      </c>
      <c r="AN66" s="945"/>
      <c r="AO66" s="945"/>
      <c r="AP66" s="945"/>
      <c r="AQ66" s="945"/>
      <c r="AR66" s="945"/>
      <c r="AS66" s="945"/>
      <c r="AT66" s="945"/>
      <c r="AU66" s="945"/>
      <c r="AV66" s="945"/>
      <c r="AW66" s="945"/>
      <c r="AX66" s="945"/>
      <c r="AY66" s="945"/>
      <c r="AZ66" s="945"/>
      <c r="BA66" s="946"/>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947"/>
      <c r="AN67" s="948"/>
      <c r="AO67" s="948"/>
      <c r="AP67" s="948"/>
      <c r="AQ67" s="948"/>
      <c r="AR67" s="948"/>
      <c r="AS67" s="948"/>
      <c r="AT67" s="948"/>
      <c r="AU67" s="948"/>
      <c r="AV67" s="948"/>
      <c r="AW67" s="948"/>
      <c r="AX67" s="948"/>
      <c r="AY67" s="948"/>
      <c r="AZ67" s="948"/>
      <c r="BA67" s="949"/>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826" t="s">
        <v>2181</v>
      </c>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840" t="s">
        <v>1992</v>
      </c>
      <c r="D70" s="841"/>
      <c r="E70" s="841"/>
      <c r="F70" s="841"/>
      <c r="G70" s="841"/>
      <c r="H70" s="841"/>
      <c r="I70" s="841"/>
      <c r="J70" s="841"/>
      <c r="K70" s="841"/>
      <c r="L70" s="841"/>
      <c r="M70" s="841"/>
      <c r="N70" s="841"/>
      <c r="O70" s="841"/>
      <c r="P70" s="841"/>
      <c r="Q70" s="841"/>
      <c r="R70" s="841"/>
      <c r="S70" s="841"/>
      <c r="T70" s="842"/>
      <c r="U70" s="955">
        <f>'別紙様式3-2（４・５月）'!N8</f>
        <v>150000</v>
      </c>
      <c r="V70" s="956"/>
      <c r="W70" s="956"/>
      <c r="X70" s="956"/>
      <c r="Y70" s="956"/>
      <c r="Z70" s="171" t="s">
        <v>4</v>
      </c>
      <c r="AA70" s="191"/>
      <c r="AB70" s="194" t="s">
        <v>75</v>
      </c>
      <c r="AC70" s="676"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957" t="s">
        <v>1991</v>
      </c>
      <c r="D71" s="958"/>
      <c r="E71" s="958"/>
      <c r="F71" s="958"/>
      <c r="G71" s="958"/>
      <c r="H71" s="958"/>
      <c r="I71" s="958"/>
      <c r="J71" s="958"/>
      <c r="K71" s="958"/>
      <c r="L71" s="958"/>
      <c r="M71" s="958"/>
      <c r="N71" s="958"/>
      <c r="O71" s="958"/>
      <c r="P71" s="958"/>
      <c r="Q71" s="958"/>
      <c r="R71" s="958"/>
      <c r="S71" s="958"/>
      <c r="T71" s="959"/>
      <c r="U71" s="955">
        <f>U72+U76</f>
        <v>812000</v>
      </c>
      <c r="V71" s="956"/>
      <c r="W71" s="956"/>
      <c r="X71" s="956"/>
      <c r="Y71" s="956"/>
      <c r="Z71" s="171" t="s">
        <v>4</v>
      </c>
      <c r="AA71" s="85"/>
      <c r="AB71" s="194" t="s">
        <v>120</v>
      </c>
      <c r="AC71" s="677"/>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829" t="s">
        <v>2182</v>
      </c>
      <c r="D72" s="830"/>
      <c r="E72" s="643" t="s">
        <v>1993</v>
      </c>
      <c r="F72" s="644"/>
      <c r="G72" s="644"/>
      <c r="H72" s="644"/>
      <c r="I72" s="644"/>
      <c r="J72" s="644"/>
      <c r="K72" s="644"/>
      <c r="L72" s="644"/>
      <c r="M72" s="644"/>
      <c r="N72" s="644"/>
      <c r="O72" s="644"/>
      <c r="P72" s="644"/>
      <c r="Q72" s="644"/>
      <c r="R72" s="644"/>
      <c r="S72" s="644"/>
      <c r="T72" s="645"/>
      <c r="U72" s="649">
        <v>456000</v>
      </c>
      <c r="V72" s="650"/>
      <c r="W72" s="650"/>
      <c r="X72" s="650"/>
      <c r="Y72" s="651"/>
      <c r="Z72" s="655"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960"/>
      <c r="D73" s="830"/>
      <c r="E73" s="646"/>
      <c r="F73" s="647"/>
      <c r="G73" s="647"/>
      <c r="H73" s="647"/>
      <c r="I73" s="647"/>
      <c r="J73" s="647"/>
      <c r="K73" s="647"/>
      <c r="L73" s="647"/>
      <c r="M73" s="647"/>
      <c r="N73" s="647"/>
      <c r="O73" s="647"/>
      <c r="P73" s="647"/>
      <c r="Q73" s="647"/>
      <c r="R73" s="647"/>
      <c r="S73" s="647"/>
      <c r="T73" s="648"/>
      <c r="U73" s="652"/>
      <c r="V73" s="653"/>
      <c r="W73" s="653"/>
      <c r="X73" s="653"/>
      <c r="Y73" s="654"/>
      <c r="Z73" s="655"/>
      <c r="AA73" s="85" t="s">
        <v>75</v>
      </c>
      <c r="AB73" s="674" t="s">
        <v>12</v>
      </c>
      <c r="AC73" s="668">
        <f>IFERROR(U74/U72*100,0)</f>
        <v>79.385964912280699</v>
      </c>
      <c r="AD73" s="669"/>
      <c r="AE73" s="670"/>
      <c r="AF73" s="674" t="s">
        <v>13</v>
      </c>
      <c r="AG73" s="674" t="s">
        <v>67</v>
      </c>
      <c r="AH73" s="675" t="s">
        <v>75</v>
      </c>
      <c r="AI73" s="676" t="str">
        <f>IF('別紙様式3-2（４・５月）'!AF5="","",IF(AND(AC73&gt;=200/3,AC73&lt;100),"○","×"))</f>
        <v>○</v>
      </c>
      <c r="AJ73" s="175"/>
      <c r="AK73" s="85"/>
      <c r="AL73" s="175"/>
      <c r="AM73" s="627" t="s">
        <v>2086</v>
      </c>
      <c r="AN73" s="628"/>
      <c r="AO73" s="628"/>
      <c r="AP73" s="628"/>
      <c r="AQ73" s="628"/>
      <c r="AR73" s="628"/>
      <c r="AS73" s="628"/>
      <c r="AT73" s="628"/>
      <c r="AU73" s="628"/>
      <c r="AV73" s="628"/>
      <c r="AW73" s="628"/>
      <c r="AX73" s="628"/>
      <c r="AY73" s="628"/>
      <c r="AZ73" s="628"/>
      <c r="BA73" s="629"/>
    </row>
    <row r="74" spans="1:82" ht="12.95" customHeight="1" thickBot="1">
      <c r="A74" s="85"/>
      <c r="B74" s="85"/>
      <c r="C74" s="960"/>
      <c r="D74" s="830"/>
      <c r="E74" s="197"/>
      <c r="F74" s="656" t="s">
        <v>1995</v>
      </c>
      <c r="G74" s="657"/>
      <c r="H74" s="657"/>
      <c r="I74" s="657"/>
      <c r="J74" s="657"/>
      <c r="K74" s="657"/>
      <c r="L74" s="657"/>
      <c r="M74" s="657"/>
      <c r="N74" s="657"/>
      <c r="O74" s="657"/>
      <c r="P74" s="657"/>
      <c r="Q74" s="657"/>
      <c r="R74" s="657"/>
      <c r="S74" s="657"/>
      <c r="T74" s="658"/>
      <c r="U74" s="662">
        <v>362000</v>
      </c>
      <c r="V74" s="663"/>
      <c r="W74" s="663"/>
      <c r="X74" s="663"/>
      <c r="Y74" s="664"/>
      <c r="Z74" s="655" t="s">
        <v>4</v>
      </c>
      <c r="AA74" s="85" t="s">
        <v>75</v>
      </c>
      <c r="AB74" s="674"/>
      <c r="AC74" s="671"/>
      <c r="AD74" s="672"/>
      <c r="AE74" s="673"/>
      <c r="AF74" s="674"/>
      <c r="AG74" s="674"/>
      <c r="AH74" s="675"/>
      <c r="AI74" s="677"/>
      <c r="AJ74" s="175"/>
      <c r="AK74" s="85"/>
      <c r="AL74" s="175"/>
      <c r="AM74" s="630"/>
      <c r="AN74" s="631"/>
      <c r="AO74" s="631"/>
      <c r="AP74" s="631"/>
      <c r="AQ74" s="631"/>
      <c r="AR74" s="631"/>
      <c r="AS74" s="631"/>
      <c r="AT74" s="631"/>
      <c r="AU74" s="631"/>
      <c r="AV74" s="631"/>
      <c r="AW74" s="631"/>
      <c r="AX74" s="631"/>
      <c r="AY74" s="631"/>
      <c r="AZ74" s="631"/>
      <c r="BA74" s="632"/>
    </row>
    <row r="75" spans="1:82" ht="12.95" customHeight="1" thickBot="1">
      <c r="A75" s="85"/>
      <c r="B75" s="85"/>
      <c r="C75" s="960"/>
      <c r="D75" s="830"/>
      <c r="E75" s="198"/>
      <c r="F75" s="659"/>
      <c r="G75" s="660"/>
      <c r="H75" s="660"/>
      <c r="I75" s="660"/>
      <c r="J75" s="660"/>
      <c r="K75" s="660"/>
      <c r="L75" s="660"/>
      <c r="M75" s="660"/>
      <c r="N75" s="660"/>
      <c r="O75" s="660"/>
      <c r="P75" s="660"/>
      <c r="Q75" s="660"/>
      <c r="R75" s="660"/>
      <c r="S75" s="660"/>
      <c r="T75" s="661"/>
      <c r="U75" s="665"/>
      <c r="V75" s="666"/>
      <c r="W75" s="666"/>
      <c r="X75" s="666"/>
      <c r="Y75" s="667"/>
      <c r="Z75" s="655"/>
      <c r="AA75" s="85"/>
      <c r="AB75" s="169"/>
      <c r="AC75" s="169"/>
      <c r="AD75" s="169"/>
      <c r="AE75" s="169"/>
      <c r="AF75" s="169"/>
      <c r="AG75" s="169"/>
      <c r="AH75" s="85"/>
      <c r="AI75" s="85"/>
      <c r="AJ75" s="175"/>
      <c r="AK75" s="175"/>
      <c r="AL75" s="175"/>
    </row>
    <row r="76" spans="1:82" ht="12.95" customHeight="1" thickBot="1">
      <c r="A76" s="85"/>
      <c r="B76" s="85"/>
      <c r="C76" s="827" t="s">
        <v>1994</v>
      </c>
      <c r="D76" s="828"/>
      <c r="E76" s="643" t="s">
        <v>2085</v>
      </c>
      <c r="F76" s="644"/>
      <c r="G76" s="644"/>
      <c r="H76" s="644"/>
      <c r="I76" s="644"/>
      <c r="J76" s="644"/>
      <c r="K76" s="644"/>
      <c r="L76" s="644"/>
      <c r="M76" s="644"/>
      <c r="N76" s="644"/>
      <c r="O76" s="644"/>
      <c r="P76" s="644"/>
      <c r="Q76" s="644"/>
      <c r="R76" s="644"/>
      <c r="S76" s="644"/>
      <c r="T76" s="645"/>
      <c r="U76" s="649">
        <v>356000</v>
      </c>
      <c r="V76" s="650"/>
      <c r="W76" s="650"/>
      <c r="X76" s="650"/>
      <c r="Y76" s="651"/>
      <c r="Z76" s="655"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829"/>
      <c r="D77" s="830"/>
      <c r="E77" s="646"/>
      <c r="F77" s="647"/>
      <c r="G77" s="647"/>
      <c r="H77" s="647"/>
      <c r="I77" s="647"/>
      <c r="J77" s="647"/>
      <c r="K77" s="647"/>
      <c r="L77" s="647"/>
      <c r="M77" s="647"/>
      <c r="N77" s="647"/>
      <c r="O77" s="647"/>
      <c r="P77" s="647"/>
      <c r="Q77" s="647"/>
      <c r="R77" s="647"/>
      <c r="S77" s="647"/>
      <c r="T77" s="648"/>
      <c r="U77" s="652"/>
      <c r="V77" s="653"/>
      <c r="W77" s="653"/>
      <c r="X77" s="653"/>
      <c r="Y77" s="654"/>
      <c r="Z77" s="655"/>
      <c r="AA77" s="85" t="s">
        <v>75</v>
      </c>
      <c r="AB77" s="674" t="s">
        <v>12</v>
      </c>
      <c r="AC77" s="668">
        <f>IFERROR(U78/U76*100,0)</f>
        <v>73.595505617977537</v>
      </c>
      <c r="AD77" s="669"/>
      <c r="AE77" s="670"/>
      <c r="AF77" s="674" t="s">
        <v>13</v>
      </c>
      <c r="AG77" s="674" t="s">
        <v>67</v>
      </c>
      <c r="AH77" s="675" t="s">
        <v>75</v>
      </c>
      <c r="AI77" s="676" t="str">
        <f>IF('別紙様式3-2（４・５月）'!AF5="","",IF(AND(AC77&gt;=200/3,AC77&lt;100),"○","×"))</f>
        <v>○</v>
      </c>
      <c r="AJ77" s="175"/>
      <c r="AK77" s="175"/>
      <c r="AL77" s="175"/>
      <c r="AM77" s="678" t="s">
        <v>2087</v>
      </c>
      <c r="AN77" s="679"/>
      <c r="AO77" s="679"/>
      <c r="AP77" s="679"/>
      <c r="AQ77" s="679"/>
      <c r="AR77" s="679"/>
      <c r="AS77" s="679"/>
      <c r="AT77" s="679"/>
      <c r="AU77" s="679"/>
      <c r="AV77" s="679"/>
      <c r="AW77" s="679"/>
      <c r="AX77" s="679"/>
      <c r="AY77" s="679"/>
      <c r="AZ77" s="679"/>
      <c r="BA77" s="680"/>
    </row>
    <row r="78" spans="1:82" ht="12.95" customHeight="1" thickBot="1">
      <c r="A78" s="85"/>
      <c r="B78" s="85"/>
      <c r="C78" s="829"/>
      <c r="D78" s="830"/>
      <c r="E78" s="197"/>
      <c r="F78" s="656" t="s">
        <v>1995</v>
      </c>
      <c r="G78" s="657"/>
      <c r="H78" s="657"/>
      <c r="I78" s="657"/>
      <c r="J78" s="657"/>
      <c r="K78" s="657"/>
      <c r="L78" s="657"/>
      <c r="M78" s="657"/>
      <c r="N78" s="657"/>
      <c r="O78" s="657"/>
      <c r="P78" s="657"/>
      <c r="Q78" s="657"/>
      <c r="R78" s="657"/>
      <c r="S78" s="657"/>
      <c r="T78" s="658"/>
      <c r="U78" s="662">
        <v>262000</v>
      </c>
      <c r="V78" s="663"/>
      <c r="W78" s="663"/>
      <c r="X78" s="663"/>
      <c r="Y78" s="664"/>
      <c r="Z78" s="655" t="s">
        <v>4</v>
      </c>
      <c r="AA78" s="85" t="s">
        <v>75</v>
      </c>
      <c r="AB78" s="674"/>
      <c r="AC78" s="671"/>
      <c r="AD78" s="672"/>
      <c r="AE78" s="673"/>
      <c r="AF78" s="674"/>
      <c r="AG78" s="674"/>
      <c r="AH78" s="675"/>
      <c r="AI78" s="677"/>
      <c r="AJ78" s="175"/>
      <c r="AK78" s="175"/>
      <c r="AL78" s="175"/>
      <c r="AM78" s="681"/>
      <c r="AN78" s="682"/>
      <c r="AO78" s="682"/>
      <c r="AP78" s="682"/>
      <c r="AQ78" s="682"/>
      <c r="AR78" s="682"/>
      <c r="AS78" s="682"/>
      <c r="AT78" s="682"/>
      <c r="AU78" s="682"/>
      <c r="AV78" s="682"/>
      <c r="AW78" s="682"/>
      <c r="AX78" s="682"/>
      <c r="AY78" s="682"/>
      <c r="AZ78" s="682"/>
      <c r="BA78" s="683"/>
    </row>
    <row r="79" spans="1:82" ht="12.95" customHeight="1" thickBot="1">
      <c r="A79" s="85"/>
      <c r="B79" s="85"/>
      <c r="C79" s="831"/>
      <c r="D79" s="832"/>
      <c r="E79" s="199"/>
      <c r="F79" s="659"/>
      <c r="G79" s="660"/>
      <c r="H79" s="660"/>
      <c r="I79" s="660"/>
      <c r="J79" s="660"/>
      <c r="K79" s="660"/>
      <c r="L79" s="660"/>
      <c r="M79" s="660"/>
      <c r="N79" s="660"/>
      <c r="O79" s="660"/>
      <c r="P79" s="660"/>
      <c r="Q79" s="660"/>
      <c r="R79" s="660"/>
      <c r="S79" s="660"/>
      <c r="T79" s="661"/>
      <c r="U79" s="665"/>
      <c r="V79" s="666"/>
      <c r="W79" s="666"/>
      <c r="X79" s="666"/>
      <c r="Y79" s="667"/>
      <c r="Z79" s="655"/>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818"/>
      <c r="N81" s="819"/>
      <c r="O81" s="820" t="s">
        <v>1973</v>
      </c>
      <c r="P81" s="820"/>
      <c r="Q81" s="820"/>
      <c r="R81" s="820"/>
      <c r="S81" s="820"/>
      <c r="T81" s="820"/>
      <c r="U81" s="820"/>
      <c r="V81" s="820"/>
      <c r="W81" s="820"/>
      <c r="X81" s="820"/>
      <c r="Y81" s="820"/>
      <c r="Z81" s="820"/>
      <c r="AA81" s="820"/>
      <c r="AB81" s="820"/>
      <c r="AC81" s="820"/>
      <c r="AD81" s="820"/>
      <c r="AE81" s="820"/>
      <c r="AF81" s="820"/>
      <c r="AG81" s="820"/>
      <c r="AH81" s="820"/>
      <c r="AI81" s="820"/>
      <c r="AJ81" s="820"/>
      <c r="AK81" s="82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865" t="str">
        <f>IF(OR('別紙様式3-2（４・５月）'!AE5="処遇加算Ⅰ・Ⅱあり",'別紙様式3-3（６月以降分）'!AF5="旧処遇加算Ⅰ・Ⅱ相当あり"),"該当","")</f>
        <v>該当</v>
      </c>
      <c r="AJ83" s="866"/>
      <c r="AK83" s="86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865" t="str">
        <f>IF(AND('別紙様式3-2（４・５月）'!AE5="処遇加算Ⅰ・Ⅱなし",'別紙様式3-3（６月以降分）'!AF5="旧処遇加算Ⅰ・Ⅱ相当なし"),"該当","")</f>
        <v/>
      </c>
      <c r="AJ85" s="866"/>
      <c r="AK85" s="86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835" t="s">
        <v>1903</v>
      </c>
      <c r="D87" s="835"/>
      <c r="E87" s="835"/>
      <c r="F87" s="835"/>
      <c r="G87" s="835"/>
      <c r="H87" s="835"/>
      <c r="I87" s="835"/>
      <c r="J87" s="835"/>
      <c r="K87" s="835"/>
      <c r="L87" s="835"/>
      <c r="M87" s="835"/>
      <c r="N87" s="835"/>
      <c r="O87" s="835"/>
      <c r="P87" s="835"/>
      <c r="Q87" s="835"/>
      <c r="R87" s="835"/>
      <c r="S87" s="835"/>
      <c r="T87" s="835"/>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818"/>
      <c r="D88" s="819"/>
      <c r="E88" s="833" t="s">
        <v>1904</v>
      </c>
      <c r="F88" s="833"/>
      <c r="G88" s="833"/>
      <c r="H88" s="833"/>
      <c r="I88" s="833"/>
      <c r="J88" s="833"/>
      <c r="K88" s="833"/>
      <c r="L88" s="833"/>
      <c r="M88" s="833"/>
      <c r="N88" s="833"/>
      <c r="O88" s="833"/>
      <c r="P88" s="833"/>
      <c r="Q88" s="833"/>
      <c r="R88" s="83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835" t="s">
        <v>1909</v>
      </c>
      <c r="D93" s="835"/>
      <c r="E93" s="835"/>
      <c r="F93" s="835"/>
      <c r="G93" s="835"/>
      <c r="H93" s="835"/>
      <c r="I93" s="835"/>
      <c r="J93" s="835"/>
      <c r="K93" s="835"/>
      <c r="L93" s="835"/>
      <c r="M93" s="835"/>
      <c r="N93" s="835"/>
      <c r="O93" s="835"/>
      <c r="P93" s="835"/>
      <c r="Q93" s="835"/>
      <c r="R93" s="835"/>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818"/>
      <c r="D94" s="819"/>
      <c r="E94" s="833" t="s">
        <v>1910</v>
      </c>
      <c r="F94" s="833"/>
      <c r="G94" s="833"/>
      <c r="H94" s="833"/>
      <c r="I94" s="833"/>
      <c r="J94" s="833"/>
      <c r="K94" s="833"/>
      <c r="L94" s="833"/>
      <c r="M94" s="833"/>
      <c r="N94" s="833"/>
      <c r="O94" s="833"/>
      <c r="P94" s="833"/>
      <c r="Q94" s="833"/>
      <c r="R94" s="83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907"/>
      <c r="C95" s="213" t="s">
        <v>1905</v>
      </c>
      <c r="D95" s="836" t="s">
        <v>2159</v>
      </c>
      <c r="E95" s="837"/>
      <c r="F95" s="837"/>
      <c r="G95" s="837"/>
      <c r="H95" s="838"/>
      <c r="I95" s="838"/>
      <c r="J95" s="838"/>
      <c r="K95" s="838"/>
      <c r="L95" s="838"/>
      <c r="M95" s="838"/>
      <c r="N95" s="838"/>
      <c r="O95" s="838"/>
      <c r="P95" s="838"/>
      <c r="Q95" s="838"/>
      <c r="R95" s="838"/>
      <c r="S95" s="838"/>
      <c r="T95" s="838"/>
      <c r="U95" s="838"/>
      <c r="V95" s="838"/>
      <c r="W95" s="838"/>
      <c r="X95" s="838"/>
      <c r="Y95" s="838"/>
      <c r="Z95" s="838"/>
      <c r="AA95" s="838"/>
      <c r="AB95" s="838"/>
      <c r="AC95" s="838"/>
      <c r="AD95" s="838"/>
      <c r="AE95" s="838"/>
      <c r="AF95" s="838"/>
      <c r="AG95" s="838"/>
      <c r="AH95" s="838"/>
      <c r="AI95" s="838"/>
      <c r="AJ95" s="838"/>
      <c r="AK95" s="839"/>
      <c r="AL95" s="90"/>
      <c r="AM95" s="195"/>
      <c r="AN95" s="148"/>
      <c r="AO95" s="148"/>
      <c r="AP95" s="148"/>
      <c r="AQ95" s="148"/>
      <c r="AR95" s="148"/>
      <c r="AS95" s="148"/>
      <c r="AT95" s="148"/>
      <c r="AU95" s="148"/>
      <c r="AV95" s="148"/>
      <c r="AW95" s="148"/>
      <c r="AX95" s="148"/>
      <c r="AY95" s="148"/>
      <c r="AZ95" s="148"/>
      <c r="BA95" s="148"/>
    </row>
    <row r="96" spans="1:53" ht="28.5" customHeight="1" thickBot="1">
      <c r="A96" s="85"/>
      <c r="B96" s="907"/>
      <c r="C96" s="857"/>
      <c r="D96" s="859" t="s">
        <v>1911</v>
      </c>
      <c r="E96" s="860"/>
      <c r="F96" s="860"/>
      <c r="G96" s="860"/>
      <c r="H96" s="851"/>
      <c r="I96" s="853" t="s">
        <v>10</v>
      </c>
      <c r="J96" s="868" t="s">
        <v>2160</v>
      </c>
      <c r="K96" s="869"/>
      <c r="L96" s="869"/>
      <c r="M96" s="869"/>
      <c r="N96" s="869"/>
      <c r="O96" s="869"/>
      <c r="P96" s="869"/>
      <c r="Q96" s="869"/>
      <c r="R96" s="869"/>
      <c r="S96" s="869"/>
      <c r="T96" s="869"/>
      <c r="U96" s="869"/>
      <c r="V96" s="869"/>
      <c r="W96" s="869"/>
      <c r="X96" s="869"/>
      <c r="Y96" s="869"/>
      <c r="Z96" s="869"/>
      <c r="AA96" s="869"/>
      <c r="AB96" s="869"/>
      <c r="AC96" s="869"/>
      <c r="AD96" s="869"/>
      <c r="AE96" s="869"/>
      <c r="AF96" s="869"/>
      <c r="AG96" s="869"/>
      <c r="AH96" s="869"/>
      <c r="AI96" s="869"/>
      <c r="AJ96" s="869"/>
      <c r="AK96" s="870"/>
      <c r="AL96" s="90"/>
      <c r="AM96" s="195"/>
      <c r="AN96" s="148"/>
      <c r="AO96" s="148"/>
      <c r="AP96" s="148"/>
      <c r="AQ96" s="148"/>
      <c r="AR96" s="148"/>
      <c r="AS96" s="148"/>
      <c r="AT96" s="148"/>
      <c r="AU96" s="148"/>
      <c r="AV96" s="148"/>
      <c r="AW96" s="148"/>
      <c r="AX96" s="148"/>
      <c r="AY96" s="148"/>
      <c r="AZ96" s="148"/>
      <c r="BA96" s="148"/>
    </row>
    <row r="97" spans="1:53" ht="34.5" customHeight="1" thickBot="1">
      <c r="A97" s="85"/>
      <c r="B97" s="907"/>
      <c r="C97" s="857"/>
      <c r="D97" s="861"/>
      <c r="E97" s="862"/>
      <c r="F97" s="862"/>
      <c r="G97" s="862"/>
      <c r="H97" s="852"/>
      <c r="I97" s="854"/>
      <c r="J97" s="871" t="s">
        <v>2224</v>
      </c>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3"/>
      <c r="AL97" s="90"/>
      <c r="AM97" s="624" t="s">
        <v>2088</v>
      </c>
      <c r="AN97" s="625"/>
      <c r="AO97" s="625"/>
      <c r="AP97" s="625"/>
      <c r="AQ97" s="625"/>
      <c r="AR97" s="625"/>
      <c r="AS97" s="625"/>
      <c r="AT97" s="625"/>
      <c r="AU97" s="625"/>
      <c r="AV97" s="625"/>
      <c r="AW97" s="625"/>
      <c r="AX97" s="625"/>
      <c r="AY97" s="625"/>
      <c r="AZ97" s="625"/>
      <c r="BA97" s="626"/>
    </row>
    <row r="98" spans="1:53" ht="15" customHeight="1" thickBot="1">
      <c r="A98" s="85"/>
      <c r="B98" s="907"/>
      <c r="C98" s="857"/>
      <c r="D98" s="861"/>
      <c r="E98" s="862"/>
      <c r="F98" s="862"/>
      <c r="G98" s="862"/>
      <c r="H98" s="874"/>
      <c r="I98" s="876" t="s">
        <v>11</v>
      </c>
      <c r="J98" s="236" t="s">
        <v>1912</v>
      </c>
      <c r="K98" s="237"/>
      <c r="L98" s="237"/>
      <c r="M98" s="237"/>
      <c r="N98" s="237"/>
      <c r="O98" s="237"/>
      <c r="P98" s="237"/>
      <c r="Q98" s="237"/>
      <c r="R98" s="237"/>
      <c r="S98" s="878" t="s">
        <v>1913</v>
      </c>
      <c r="T98" s="878"/>
      <c r="U98" s="878"/>
      <c r="V98" s="878"/>
      <c r="W98" s="878"/>
      <c r="X98" s="878"/>
      <c r="Y98" s="878"/>
      <c r="Z98" s="878"/>
      <c r="AA98" s="878"/>
      <c r="AB98" s="878"/>
      <c r="AC98" s="878"/>
      <c r="AD98" s="878"/>
      <c r="AE98" s="878"/>
      <c r="AF98" s="878"/>
      <c r="AG98" s="878"/>
      <c r="AH98" s="878"/>
      <c r="AI98" s="878"/>
      <c r="AJ98" s="878"/>
      <c r="AK98" s="879"/>
      <c r="AL98" s="90"/>
      <c r="AM98" s="195"/>
      <c r="AN98" s="148"/>
      <c r="AO98" s="148"/>
      <c r="AP98" s="148"/>
      <c r="AQ98" s="148"/>
      <c r="AR98" s="148"/>
      <c r="AS98" s="148"/>
      <c r="AT98" s="148"/>
      <c r="AU98" s="148"/>
      <c r="AV98" s="148"/>
      <c r="AW98" s="148"/>
      <c r="AX98" s="148"/>
      <c r="AY98" s="148"/>
      <c r="AZ98" s="148"/>
      <c r="BA98" s="148"/>
    </row>
    <row r="99" spans="1:53" ht="33" customHeight="1" thickBot="1">
      <c r="A99" s="85"/>
      <c r="B99" s="907"/>
      <c r="C99" s="858"/>
      <c r="D99" s="863"/>
      <c r="E99" s="864"/>
      <c r="F99" s="864"/>
      <c r="G99" s="864"/>
      <c r="H99" s="875"/>
      <c r="I99" s="877"/>
      <c r="J99" s="880" t="s">
        <v>2225</v>
      </c>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882"/>
      <c r="AL99" s="90"/>
      <c r="AM99" s="624" t="s">
        <v>2088</v>
      </c>
      <c r="AN99" s="625"/>
      <c r="AO99" s="625"/>
      <c r="AP99" s="625"/>
      <c r="AQ99" s="625"/>
      <c r="AR99" s="625"/>
      <c r="AS99" s="625"/>
      <c r="AT99" s="625"/>
      <c r="AU99" s="625"/>
      <c r="AV99" s="625"/>
      <c r="AW99" s="625"/>
      <c r="AX99" s="625"/>
      <c r="AY99" s="625"/>
      <c r="AZ99" s="625"/>
      <c r="BA99" s="626"/>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818"/>
      <c r="N102" s="819"/>
      <c r="O102" s="822" t="s">
        <v>1973</v>
      </c>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818"/>
      <c r="C106" s="819"/>
      <c r="D106" s="855" t="s">
        <v>1910</v>
      </c>
      <c r="E106" s="855"/>
      <c r="F106" s="855"/>
      <c r="G106" s="855"/>
      <c r="H106" s="855"/>
      <c r="I106" s="855"/>
      <c r="J106" s="855"/>
      <c r="K106" s="855"/>
      <c r="L106" s="855"/>
      <c r="M106" s="855"/>
      <c r="N106" s="855"/>
      <c r="O106" s="855"/>
      <c r="P106" s="855"/>
      <c r="Q106" s="856"/>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961" t="s">
        <v>2162</v>
      </c>
      <c r="D107" s="962"/>
      <c r="E107" s="962"/>
      <c r="F107" s="962"/>
      <c r="G107" s="962"/>
      <c r="H107" s="962"/>
      <c r="I107" s="962"/>
      <c r="J107" s="962"/>
      <c r="K107" s="962"/>
      <c r="L107" s="962"/>
      <c r="M107" s="962"/>
      <c r="N107" s="962"/>
      <c r="O107" s="962"/>
      <c r="P107" s="962"/>
      <c r="Q107" s="962"/>
      <c r="R107" s="962"/>
      <c r="S107" s="963"/>
      <c r="T107" s="962"/>
      <c r="U107" s="962"/>
      <c r="V107" s="962"/>
      <c r="W107" s="962"/>
      <c r="X107" s="962"/>
      <c r="Y107" s="962"/>
      <c r="Z107" s="962"/>
      <c r="AA107" s="962"/>
      <c r="AB107" s="962"/>
      <c r="AC107" s="962"/>
      <c r="AD107" s="962"/>
      <c r="AE107" s="962"/>
      <c r="AF107" s="962"/>
      <c r="AG107" s="962"/>
      <c r="AH107" s="962"/>
      <c r="AI107" s="962"/>
      <c r="AJ107" s="962"/>
      <c r="AK107" s="96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857"/>
      <c r="C108" s="859" t="s">
        <v>1915</v>
      </c>
      <c r="D108" s="860"/>
      <c r="E108" s="860"/>
      <c r="F108" s="860"/>
      <c r="G108" s="251"/>
      <c r="H108" s="252" t="s">
        <v>10</v>
      </c>
      <c r="I108" s="965" t="s">
        <v>1916</v>
      </c>
      <c r="J108" s="966"/>
      <c r="K108" s="966"/>
      <c r="L108" s="966"/>
      <c r="M108" s="966"/>
      <c r="N108" s="966"/>
      <c r="O108" s="966"/>
      <c r="P108" s="966"/>
      <c r="Q108" s="966"/>
      <c r="R108" s="966"/>
      <c r="S108" s="966"/>
      <c r="T108" s="966"/>
      <c r="U108" s="966"/>
      <c r="V108" s="966"/>
      <c r="W108" s="966"/>
      <c r="X108" s="966"/>
      <c r="Y108" s="966"/>
      <c r="Z108" s="966"/>
      <c r="AA108" s="966"/>
      <c r="AB108" s="966"/>
      <c r="AC108" s="966"/>
      <c r="AD108" s="966"/>
      <c r="AE108" s="966"/>
      <c r="AF108" s="966"/>
      <c r="AG108" s="966"/>
      <c r="AH108" s="966"/>
      <c r="AI108" s="966"/>
      <c r="AJ108" s="966"/>
      <c r="AK108" s="967"/>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857"/>
      <c r="C109" s="861"/>
      <c r="D109" s="862"/>
      <c r="E109" s="862"/>
      <c r="F109" s="862"/>
      <c r="G109" s="253"/>
      <c r="H109" s="254" t="s">
        <v>11</v>
      </c>
      <c r="I109" s="968" t="s">
        <v>1917</v>
      </c>
      <c r="J109" s="969"/>
      <c r="K109" s="969"/>
      <c r="L109" s="969"/>
      <c r="M109" s="969"/>
      <c r="N109" s="969"/>
      <c r="O109" s="969"/>
      <c r="P109" s="969"/>
      <c r="Q109" s="969"/>
      <c r="R109" s="969"/>
      <c r="S109" s="969"/>
      <c r="T109" s="969"/>
      <c r="U109" s="969"/>
      <c r="V109" s="969"/>
      <c r="W109" s="969"/>
      <c r="X109" s="969"/>
      <c r="Y109" s="969"/>
      <c r="Z109" s="969"/>
      <c r="AA109" s="969"/>
      <c r="AB109" s="969"/>
      <c r="AC109" s="969"/>
      <c r="AD109" s="969"/>
      <c r="AE109" s="969"/>
      <c r="AF109" s="969"/>
      <c r="AG109" s="969"/>
      <c r="AH109" s="969"/>
      <c r="AI109" s="969"/>
      <c r="AJ109" s="969"/>
      <c r="AK109" s="970"/>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858"/>
      <c r="C110" s="863"/>
      <c r="D110" s="864"/>
      <c r="E110" s="864"/>
      <c r="F110" s="864"/>
      <c r="G110" s="255"/>
      <c r="H110" s="256" t="s">
        <v>1918</v>
      </c>
      <c r="I110" s="971" t="s">
        <v>1919</v>
      </c>
      <c r="J110" s="972"/>
      <c r="K110" s="972"/>
      <c r="L110" s="972"/>
      <c r="M110" s="972"/>
      <c r="N110" s="972"/>
      <c r="O110" s="972"/>
      <c r="P110" s="972"/>
      <c r="Q110" s="972"/>
      <c r="R110" s="972"/>
      <c r="S110" s="972"/>
      <c r="T110" s="972"/>
      <c r="U110" s="972"/>
      <c r="V110" s="972"/>
      <c r="W110" s="972"/>
      <c r="X110" s="972"/>
      <c r="Y110" s="972"/>
      <c r="Z110" s="972"/>
      <c r="AA110" s="972"/>
      <c r="AB110" s="972"/>
      <c r="AC110" s="972"/>
      <c r="AD110" s="972"/>
      <c r="AE110" s="972"/>
      <c r="AF110" s="972"/>
      <c r="AG110" s="972"/>
      <c r="AH110" s="972"/>
      <c r="AI110" s="972"/>
      <c r="AJ110" s="972"/>
      <c r="AK110" s="973"/>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923" t="s">
        <v>2161</v>
      </c>
      <c r="D111" s="924"/>
      <c r="E111" s="924"/>
      <c r="F111" s="924"/>
      <c r="G111" s="924"/>
      <c r="H111" s="924"/>
      <c r="I111" s="924"/>
      <c r="J111" s="924"/>
      <c r="K111" s="924"/>
      <c r="L111" s="924"/>
      <c r="M111" s="924"/>
      <c r="N111" s="924"/>
      <c r="O111" s="924"/>
      <c r="P111" s="924"/>
      <c r="Q111" s="924"/>
      <c r="R111" s="924"/>
      <c r="S111" s="924"/>
      <c r="T111" s="924"/>
      <c r="U111" s="924"/>
      <c r="V111" s="924"/>
      <c r="W111" s="924"/>
      <c r="X111" s="924"/>
      <c r="Y111" s="924"/>
      <c r="Z111" s="924"/>
      <c r="AA111" s="924"/>
      <c r="AB111" s="924"/>
      <c r="AC111" s="924"/>
      <c r="AD111" s="924"/>
      <c r="AE111" s="924"/>
      <c r="AF111" s="924"/>
      <c r="AG111" s="924"/>
      <c r="AH111" s="924"/>
      <c r="AI111" s="924"/>
      <c r="AJ111" s="924"/>
      <c r="AK111" s="925"/>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720" t="s">
        <v>1984</v>
      </c>
      <c r="C113" s="720"/>
      <c r="D113" s="720"/>
      <c r="E113" s="720"/>
      <c r="F113" s="720"/>
      <c r="G113" s="720"/>
      <c r="H113" s="720"/>
      <c r="I113" s="720"/>
      <c r="J113" s="720"/>
      <c r="K113" s="720"/>
      <c r="L113" s="720"/>
      <c r="M113" s="720"/>
      <c r="N113" s="720"/>
      <c r="O113" s="720"/>
      <c r="P113" s="720"/>
      <c r="Q113" s="720"/>
      <c r="R113" s="720"/>
      <c r="S113" s="720"/>
      <c r="T113" s="720"/>
      <c r="U113" s="720"/>
      <c r="V113" s="720"/>
      <c r="W113" s="720"/>
      <c r="X113" s="720"/>
      <c r="Y113" s="720"/>
      <c r="Z113" s="720"/>
      <c r="AA113" s="720"/>
      <c r="AB113" s="720"/>
      <c r="AC113" s="720"/>
      <c r="AD113" s="720"/>
      <c r="AE113" s="720"/>
      <c r="AF113" s="720"/>
      <c r="AG113" s="720"/>
      <c r="AH113" s="720"/>
      <c r="AI113" s="720"/>
      <c r="AJ113" s="720"/>
      <c r="AK113" s="72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926" t="s">
        <v>1946</v>
      </c>
      <c r="C116" s="833"/>
      <c r="D116" s="833"/>
      <c r="E116" s="833"/>
      <c r="F116" s="833"/>
      <c r="G116" s="833"/>
      <c r="H116" s="833"/>
      <c r="I116" s="833"/>
      <c r="J116" s="833"/>
      <c r="K116" s="833"/>
      <c r="L116" s="833"/>
      <c r="M116" s="833"/>
      <c r="N116" s="833"/>
      <c r="O116" s="833"/>
      <c r="P116" s="833"/>
      <c r="Q116" s="834"/>
      <c r="R116" s="261" t="s">
        <v>127</v>
      </c>
      <c r="S116" s="262" t="str">
        <f>'別紙様式3-2（４・５月）'!W8</f>
        <v>×</v>
      </c>
      <c r="T116" s="890" t="s">
        <v>1949</v>
      </c>
      <c r="U116" s="890"/>
      <c r="V116" s="890"/>
      <c r="W116" s="890"/>
      <c r="X116" s="890"/>
      <c r="Y116" s="890"/>
      <c r="Z116" s="890"/>
      <c r="AA116" s="890"/>
      <c r="AB116" s="890"/>
      <c r="AC116" s="890"/>
      <c r="AD116" s="890"/>
      <c r="AE116" s="890"/>
      <c r="AF116" s="891"/>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886" t="s">
        <v>1996</v>
      </c>
      <c r="C117" s="887"/>
      <c r="D117" s="887"/>
      <c r="E117" s="887"/>
      <c r="F117" s="887"/>
      <c r="G117" s="887"/>
      <c r="H117" s="887"/>
      <c r="I117" s="887"/>
      <c r="J117" s="887"/>
      <c r="K117" s="887"/>
      <c r="L117" s="887"/>
      <c r="M117" s="887"/>
      <c r="N117" s="887"/>
      <c r="O117" s="887"/>
      <c r="P117" s="887"/>
      <c r="Q117" s="888"/>
      <c r="R117" s="261" t="s">
        <v>127</v>
      </c>
      <c r="S117" s="264" t="str">
        <f>'別紙様式3-3（６月以降分）'!Z5</f>
        <v>○</v>
      </c>
      <c r="T117" s="889" t="s">
        <v>2072</v>
      </c>
      <c r="U117" s="890"/>
      <c r="V117" s="890"/>
      <c r="W117" s="890"/>
      <c r="X117" s="890"/>
      <c r="Y117" s="890"/>
      <c r="Z117" s="890"/>
      <c r="AA117" s="890"/>
      <c r="AB117" s="890"/>
      <c r="AC117" s="890"/>
      <c r="AD117" s="890"/>
      <c r="AE117" s="890"/>
      <c r="AF117" s="891"/>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886" t="s">
        <v>2073</v>
      </c>
      <c r="C118" s="887"/>
      <c r="D118" s="887"/>
      <c r="E118" s="887"/>
      <c r="F118" s="887"/>
      <c r="G118" s="887"/>
      <c r="H118" s="887"/>
      <c r="I118" s="887"/>
      <c r="J118" s="887"/>
      <c r="K118" s="887"/>
      <c r="L118" s="887"/>
      <c r="M118" s="887"/>
      <c r="N118" s="887"/>
      <c r="O118" s="887"/>
      <c r="P118" s="887"/>
      <c r="Q118" s="888"/>
      <c r="R118" s="261" t="s">
        <v>127</v>
      </c>
      <c r="S118" s="265" t="str">
        <f>'別紙様式3-3（６月以降分）'!Z7</f>
        <v>○</v>
      </c>
      <c r="T118" s="889" t="s">
        <v>2072</v>
      </c>
      <c r="U118" s="890"/>
      <c r="V118" s="890"/>
      <c r="W118" s="890"/>
      <c r="X118" s="890"/>
      <c r="Y118" s="890"/>
      <c r="Z118" s="890"/>
      <c r="AA118" s="890"/>
      <c r="AB118" s="890"/>
      <c r="AC118" s="890"/>
      <c r="AD118" s="890"/>
      <c r="AE118" s="890"/>
      <c r="AF118" s="891"/>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624" t="s">
        <v>2112</v>
      </c>
      <c r="AN120" s="622"/>
      <c r="AO120" s="622"/>
      <c r="AP120" s="622"/>
      <c r="AQ120" s="622"/>
      <c r="AR120" s="622"/>
      <c r="AS120" s="622"/>
      <c r="AT120" s="622"/>
      <c r="AU120" s="622"/>
      <c r="AV120" s="622"/>
      <c r="AW120" s="622"/>
      <c r="AX120" s="622"/>
      <c r="AY120" s="622"/>
      <c r="AZ120" s="622"/>
      <c r="BA120" s="623"/>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928" t="s">
        <v>124</v>
      </c>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8"/>
      <c r="AA124" s="928"/>
      <c r="AB124" s="928"/>
      <c r="AC124" s="928"/>
      <c r="AD124" s="928"/>
      <c r="AE124" s="928"/>
      <c r="AF124" s="928"/>
      <c r="AG124" s="928"/>
      <c r="AH124" s="928"/>
      <c r="AI124" s="92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922"/>
      <c r="G125" s="922"/>
      <c r="H125" s="922"/>
      <c r="I125" s="922"/>
      <c r="J125" s="922"/>
      <c r="K125" s="922"/>
      <c r="L125" s="922"/>
      <c r="M125" s="922"/>
      <c r="N125" s="922"/>
      <c r="O125" s="922"/>
      <c r="P125" s="922"/>
      <c r="Q125" s="922"/>
      <c r="R125" s="922"/>
      <c r="S125" s="922"/>
      <c r="T125" s="922"/>
      <c r="U125" s="922"/>
      <c r="V125" s="922"/>
      <c r="W125" s="922"/>
      <c r="X125" s="922"/>
      <c r="Y125" s="922"/>
      <c r="Z125" s="922"/>
      <c r="AA125" s="922"/>
      <c r="AB125" s="922"/>
      <c r="AC125" s="922"/>
      <c r="AD125" s="922"/>
      <c r="AE125" s="922"/>
      <c r="AF125" s="922"/>
      <c r="AG125" s="922"/>
      <c r="AH125" s="922"/>
      <c r="AI125" s="922"/>
      <c r="AJ125" s="922"/>
      <c r="AK125" s="289" t="s">
        <v>13</v>
      </c>
      <c r="AL125" s="90"/>
      <c r="AM125" s="83" t="b">
        <v>0</v>
      </c>
      <c r="AN125" s="941" t="s">
        <v>2110</v>
      </c>
      <c r="AO125" s="942"/>
      <c r="AP125" s="942"/>
      <c r="AQ125" s="942"/>
      <c r="AR125" s="942"/>
      <c r="AS125" s="942"/>
      <c r="AT125" s="942"/>
      <c r="AU125" s="942"/>
      <c r="AV125" s="942"/>
      <c r="AW125" s="942"/>
      <c r="AX125" s="942"/>
      <c r="AY125" s="942"/>
      <c r="AZ125" s="942"/>
      <c r="BA125" s="943"/>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865" t="str">
        <f>IF(AND('別紙様式3-2（４・５月）'!AE7="特定加算なし",'別紙様式3-3（６月以降分）'!AG5="旧特定加算相当なし"),"該当","")</f>
        <v/>
      </c>
      <c r="AJ128" s="866"/>
      <c r="AK128" s="86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894" t="s">
        <v>1951</v>
      </c>
      <c r="D129" s="894"/>
      <c r="E129" s="894"/>
      <c r="F129" s="894"/>
      <c r="G129" s="894"/>
      <c r="H129" s="894"/>
      <c r="I129" s="894"/>
      <c r="J129" s="894"/>
      <c r="K129" s="894"/>
      <c r="L129" s="894"/>
      <c r="M129" s="894"/>
      <c r="N129" s="894"/>
      <c r="O129" s="894"/>
      <c r="P129" s="894"/>
      <c r="Q129" s="894"/>
      <c r="R129" s="894"/>
      <c r="S129" s="894"/>
      <c r="T129" s="894"/>
      <c r="U129" s="894"/>
      <c r="V129" s="894"/>
      <c r="W129" s="894"/>
      <c r="X129" s="894"/>
      <c r="Y129" s="894"/>
      <c r="Z129" s="894"/>
      <c r="AA129" s="894"/>
      <c r="AB129" s="894"/>
      <c r="AC129" s="894"/>
      <c r="AD129" s="894"/>
      <c r="AE129" s="894"/>
      <c r="AF129" s="894"/>
      <c r="AG129" s="894"/>
      <c r="AH129" s="894"/>
      <c r="AI129" s="894"/>
      <c r="AJ129" s="894"/>
      <c r="AK129" s="894"/>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865" t="str">
        <f>IF(OR('別紙様式3-2（４・５月）'!AE7="特定加算あり",'別紙様式3-3（６月以降分）'!AG5="旧特定加算相当あり"),"該当","")</f>
        <v>該当</v>
      </c>
      <c r="AJ131" s="866"/>
      <c r="AK131" s="867"/>
      <c r="AL131" s="85"/>
      <c r="AT131" s="97"/>
      <c r="AU131" s="97"/>
      <c r="AV131" s="97"/>
      <c r="AW131" s="97"/>
      <c r="AX131" s="97"/>
    </row>
    <row r="132" spans="1:53" ht="38.25" customHeight="1" thickBot="1">
      <c r="A132" s="85"/>
      <c r="B132" s="193" t="s">
        <v>127</v>
      </c>
      <c r="C132" s="617" t="s">
        <v>2173</v>
      </c>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85"/>
      <c r="AN132" s="589" t="s">
        <v>2171</v>
      </c>
      <c r="AO132" s="590"/>
      <c r="AP132" s="590"/>
      <c r="AQ132" s="590"/>
      <c r="AR132" s="590"/>
      <c r="AS132" s="590"/>
      <c r="AT132" s="590"/>
      <c r="AU132" s="590"/>
      <c r="AV132" s="590"/>
      <c r="AW132" s="590"/>
      <c r="AX132" s="590"/>
      <c r="AY132" s="591"/>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618"/>
      <c r="C134" s="619"/>
      <c r="D134" s="619"/>
      <c r="E134" s="620"/>
      <c r="F134" s="610"/>
      <c r="G134" s="611"/>
      <c r="H134" s="611"/>
      <c r="I134" s="611"/>
      <c r="J134" s="611"/>
      <c r="K134" s="611"/>
      <c r="L134" s="611"/>
      <c r="M134" s="611"/>
      <c r="N134" s="611"/>
      <c r="O134" s="611"/>
      <c r="P134" s="611"/>
      <c r="Q134" s="611"/>
      <c r="R134" s="611"/>
      <c r="S134" s="611"/>
      <c r="T134" s="611"/>
      <c r="U134" s="611"/>
      <c r="V134" s="611"/>
      <c r="W134" s="611"/>
      <c r="X134" s="611"/>
      <c r="Y134" s="611"/>
      <c r="Z134" s="611"/>
      <c r="AA134" s="611"/>
      <c r="AB134" s="611"/>
      <c r="AC134" s="611"/>
      <c r="AD134" s="611"/>
      <c r="AE134" s="611"/>
      <c r="AF134" s="611"/>
      <c r="AG134" s="611"/>
      <c r="AH134" s="611"/>
      <c r="AI134" s="611"/>
      <c r="AJ134" s="612"/>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606" t="s">
        <v>2089</v>
      </c>
      <c r="AO134" s="607"/>
      <c r="AP134" s="607"/>
      <c r="AQ134" s="607"/>
      <c r="AR134" s="607"/>
      <c r="AS134" s="607"/>
      <c r="AT134" s="607"/>
      <c r="AU134" s="607"/>
      <c r="AV134" s="607"/>
      <c r="AW134" s="607"/>
      <c r="AX134" s="607"/>
      <c r="AY134" s="608"/>
    </row>
    <row r="135" spans="1:53" s="505" customFormat="1" ht="14.25" customHeight="1">
      <c r="A135" s="502"/>
      <c r="B135" s="594" t="s">
        <v>2163</v>
      </c>
      <c r="C135" s="595"/>
      <c r="D135" s="595"/>
      <c r="E135" s="596"/>
      <c r="F135" s="504"/>
      <c r="G135" s="613" t="s">
        <v>2183</v>
      </c>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4"/>
      <c r="AL135" s="502"/>
      <c r="AM135" s="84" t="b">
        <v>0</v>
      </c>
    </row>
    <row r="136" spans="1:53" s="505" customFormat="1" ht="13.5" customHeight="1">
      <c r="A136" s="502"/>
      <c r="B136" s="597"/>
      <c r="C136" s="598"/>
      <c r="D136" s="598"/>
      <c r="E136" s="599"/>
      <c r="F136" s="506"/>
      <c r="G136" s="609" t="s">
        <v>47</v>
      </c>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609"/>
      <c r="AK136" s="507"/>
      <c r="AL136" s="502"/>
      <c r="AM136" s="508" t="b">
        <v>0</v>
      </c>
      <c r="AN136" s="592"/>
      <c r="AO136" s="592"/>
      <c r="AP136" s="592"/>
      <c r="AQ136" s="592"/>
      <c r="AR136" s="592"/>
      <c r="AS136" s="592"/>
      <c r="AT136" s="592"/>
      <c r="AU136" s="592"/>
      <c r="AV136" s="592"/>
      <c r="AW136" s="592"/>
      <c r="AX136" s="592"/>
      <c r="AY136" s="592"/>
    </row>
    <row r="137" spans="1:53" s="505" customFormat="1" ht="13.5" customHeight="1">
      <c r="A137" s="502"/>
      <c r="B137" s="597"/>
      <c r="C137" s="598"/>
      <c r="D137" s="598"/>
      <c r="E137" s="599"/>
      <c r="F137" s="506"/>
      <c r="G137" s="609" t="s">
        <v>48</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7"/>
      <c r="AL137" s="502"/>
      <c r="AM137" s="508" t="b">
        <v>0</v>
      </c>
      <c r="AN137" s="592"/>
      <c r="AO137" s="592"/>
      <c r="AP137" s="592"/>
      <c r="AQ137" s="592"/>
      <c r="AR137" s="592"/>
      <c r="AS137" s="592"/>
      <c r="AT137" s="592"/>
      <c r="AU137" s="592"/>
      <c r="AV137" s="592"/>
      <c r="AW137" s="592"/>
      <c r="AX137" s="592"/>
      <c r="AY137" s="592"/>
    </row>
    <row r="138" spans="1:53" s="505" customFormat="1" ht="13.5" customHeight="1">
      <c r="A138" s="502"/>
      <c r="B138" s="600"/>
      <c r="C138" s="601"/>
      <c r="D138" s="601"/>
      <c r="E138" s="602"/>
      <c r="F138" s="509"/>
      <c r="G138" s="615" t="s">
        <v>2184</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510"/>
      <c r="AL138" s="502"/>
      <c r="AM138" s="508" t="b">
        <v>1</v>
      </c>
    </row>
    <row r="139" spans="1:53" s="505" customFormat="1" ht="24.75" customHeight="1">
      <c r="A139" s="502"/>
      <c r="B139" s="594" t="s">
        <v>2164</v>
      </c>
      <c r="C139" s="595"/>
      <c r="D139" s="595"/>
      <c r="E139" s="596"/>
      <c r="F139" s="511"/>
      <c r="G139" s="902" t="s">
        <v>2185</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512"/>
      <c r="AL139" s="502"/>
      <c r="AM139" s="508" t="b">
        <v>0</v>
      </c>
    </row>
    <row r="140" spans="1:53" s="505" customFormat="1" ht="13.5" customHeight="1">
      <c r="A140" s="502"/>
      <c r="B140" s="597"/>
      <c r="C140" s="598"/>
      <c r="D140" s="598"/>
      <c r="E140" s="599"/>
      <c r="F140" s="506"/>
      <c r="G140" s="609" t="s">
        <v>49</v>
      </c>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513"/>
      <c r="AL140" s="502"/>
      <c r="AM140" s="508" t="b">
        <v>0</v>
      </c>
      <c r="AN140" s="592"/>
      <c r="AO140" s="592"/>
      <c r="AP140" s="592"/>
      <c r="AQ140" s="592"/>
      <c r="AR140" s="592"/>
      <c r="AS140" s="592"/>
      <c r="AT140" s="592"/>
      <c r="AU140" s="592"/>
      <c r="AV140" s="592"/>
      <c r="AW140" s="592"/>
      <c r="AX140" s="592"/>
      <c r="AY140" s="592"/>
    </row>
    <row r="141" spans="1:53" s="505" customFormat="1" ht="13.5" customHeight="1">
      <c r="A141" s="502"/>
      <c r="B141" s="597"/>
      <c r="C141" s="598"/>
      <c r="D141" s="598"/>
      <c r="E141" s="599"/>
      <c r="F141" s="506"/>
      <c r="G141" s="609" t="s">
        <v>50</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7"/>
      <c r="AL141" s="502"/>
      <c r="AM141" s="508" t="b">
        <v>0</v>
      </c>
      <c r="AN141" s="592"/>
      <c r="AO141" s="592"/>
      <c r="AP141" s="592"/>
      <c r="AQ141" s="592"/>
      <c r="AR141" s="592"/>
      <c r="AS141" s="592"/>
      <c r="AT141" s="592"/>
      <c r="AU141" s="592"/>
      <c r="AV141" s="592"/>
      <c r="AW141" s="592"/>
      <c r="AX141" s="592"/>
      <c r="AY141" s="592"/>
    </row>
    <row r="142" spans="1:53" s="505" customFormat="1" ht="13.5" customHeight="1">
      <c r="A142" s="502"/>
      <c r="B142" s="600"/>
      <c r="C142" s="601"/>
      <c r="D142" s="601"/>
      <c r="E142" s="602"/>
      <c r="F142" s="514"/>
      <c r="G142" s="593" t="s">
        <v>51</v>
      </c>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898"/>
      <c r="AL142" s="502"/>
      <c r="AM142" s="508" t="b">
        <v>0</v>
      </c>
    </row>
    <row r="143" spans="1:53" s="505" customFormat="1" ht="13.5" customHeight="1">
      <c r="A143" s="502"/>
      <c r="B143" s="594" t="s">
        <v>2165</v>
      </c>
      <c r="C143" s="595"/>
      <c r="D143" s="595"/>
      <c r="E143" s="596"/>
      <c r="F143" s="515"/>
      <c r="G143" s="902" t="s">
        <v>52</v>
      </c>
      <c r="H143" s="902"/>
      <c r="I143" s="902"/>
      <c r="J143" s="902"/>
      <c r="K143" s="902"/>
      <c r="L143" s="902"/>
      <c r="M143" s="902"/>
      <c r="N143" s="902"/>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513"/>
      <c r="AL143" s="502"/>
      <c r="AM143" s="508" t="b">
        <v>0</v>
      </c>
    </row>
    <row r="144" spans="1:53" s="505" customFormat="1" ht="22.5" customHeight="1">
      <c r="A144" s="502"/>
      <c r="B144" s="597"/>
      <c r="C144" s="598"/>
      <c r="D144" s="598"/>
      <c r="E144" s="599"/>
      <c r="F144" s="506"/>
      <c r="G144" s="609" t="s">
        <v>53</v>
      </c>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507"/>
      <c r="AL144" s="502"/>
      <c r="AM144" s="508" t="b">
        <v>0</v>
      </c>
      <c r="AN144" s="592"/>
      <c r="AO144" s="592"/>
      <c r="AP144" s="592"/>
      <c r="AQ144" s="592"/>
      <c r="AR144" s="592"/>
      <c r="AS144" s="592"/>
      <c r="AT144" s="592"/>
      <c r="AU144" s="592"/>
      <c r="AV144" s="592"/>
      <c r="AW144" s="592"/>
      <c r="AX144" s="592"/>
      <c r="AY144" s="592"/>
    </row>
    <row r="145" spans="1:51" s="505" customFormat="1" ht="13.5" customHeight="1">
      <c r="A145" s="502"/>
      <c r="B145" s="597"/>
      <c r="C145" s="598"/>
      <c r="D145" s="598"/>
      <c r="E145" s="599"/>
      <c r="F145" s="506"/>
      <c r="G145" s="609" t="s">
        <v>54</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7"/>
      <c r="AL145" s="502"/>
      <c r="AM145" s="508" t="b">
        <v>0</v>
      </c>
      <c r="AN145" s="592"/>
      <c r="AO145" s="592"/>
      <c r="AP145" s="592"/>
      <c r="AQ145" s="592"/>
      <c r="AR145" s="592"/>
      <c r="AS145" s="592"/>
      <c r="AT145" s="592"/>
      <c r="AU145" s="592"/>
      <c r="AV145" s="592"/>
      <c r="AW145" s="592"/>
      <c r="AX145" s="592"/>
      <c r="AY145" s="592"/>
    </row>
    <row r="146" spans="1:51" s="505" customFormat="1" ht="13.5" customHeight="1">
      <c r="A146" s="502"/>
      <c r="B146" s="597"/>
      <c r="C146" s="598"/>
      <c r="D146" s="598"/>
      <c r="E146" s="599" t="b">
        <v>0</v>
      </c>
      <c r="F146" s="509" t="b">
        <v>0</v>
      </c>
      <c r="G146" s="616" t="s">
        <v>55</v>
      </c>
      <c r="H146" s="616"/>
      <c r="I146" s="616"/>
      <c r="J146" s="616"/>
      <c r="K146" s="616"/>
      <c r="L146" s="616"/>
      <c r="M146" s="616"/>
      <c r="N146" s="616"/>
      <c r="O146" s="616"/>
      <c r="P146" s="616"/>
      <c r="Q146" s="616"/>
      <c r="R146" s="616"/>
      <c r="S146" s="616"/>
      <c r="T146" s="616"/>
      <c r="U146" s="616"/>
      <c r="V146" s="616"/>
      <c r="W146" s="616"/>
      <c r="X146" s="616"/>
      <c r="Y146" s="616"/>
      <c r="Z146" s="616"/>
      <c r="AA146" s="616"/>
      <c r="AB146" s="616"/>
      <c r="AC146" s="616"/>
      <c r="AD146" s="616"/>
      <c r="AE146" s="616"/>
      <c r="AF146" s="616"/>
      <c r="AG146" s="616"/>
      <c r="AH146" s="616"/>
      <c r="AI146" s="616"/>
      <c r="AJ146" s="61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00"/>
      <c r="C147" s="601"/>
      <c r="D147" s="601"/>
      <c r="E147" s="602" t="b">
        <v>0</v>
      </c>
      <c r="F147" s="509" t="b">
        <v>0</v>
      </c>
      <c r="G147" s="895" t="s">
        <v>2166</v>
      </c>
      <c r="H147" s="895"/>
      <c r="I147" s="895"/>
      <c r="J147" s="895"/>
      <c r="K147" s="895"/>
      <c r="L147" s="895"/>
      <c r="M147" s="895"/>
      <c r="N147" s="895"/>
      <c r="O147" s="895"/>
      <c r="P147" s="895"/>
      <c r="Q147" s="895"/>
      <c r="R147" s="895"/>
      <c r="S147" s="895"/>
      <c r="T147" s="895"/>
      <c r="U147" s="895"/>
      <c r="V147" s="895"/>
      <c r="W147" s="895"/>
      <c r="X147" s="895"/>
      <c r="Y147" s="895"/>
      <c r="Z147" s="895"/>
      <c r="AA147" s="895"/>
      <c r="AB147" s="895"/>
      <c r="AC147" s="895"/>
      <c r="AD147" s="895"/>
      <c r="AE147" s="895"/>
      <c r="AF147" s="895"/>
      <c r="AG147" s="895"/>
      <c r="AH147" s="895"/>
      <c r="AI147" s="895"/>
      <c r="AJ147" s="895"/>
      <c r="AK147" s="896"/>
      <c r="AL147" s="502"/>
      <c r="AM147" s="508" t="b">
        <v>0</v>
      </c>
    </row>
    <row r="148" spans="1:51" s="505" customFormat="1" ht="21" customHeight="1">
      <c r="A148" s="502"/>
      <c r="B148" s="594" t="s">
        <v>2167</v>
      </c>
      <c r="C148" s="595"/>
      <c r="D148" s="595"/>
      <c r="E148" s="596"/>
      <c r="F148" s="511"/>
      <c r="G148" s="897" t="s">
        <v>2168</v>
      </c>
      <c r="H148" s="897"/>
      <c r="I148" s="897"/>
      <c r="J148" s="897"/>
      <c r="K148" s="897"/>
      <c r="L148" s="897"/>
      <c r="M148" s="897"/>
      <c r="N148" s="897"/>
      <c r="O148" s="897"/>
      <c r="P148" s="897"/>
      <c r="Q148" s="897"/>
      <c r="R148" s="897"/>
      <c r="S148" s="897"/>
      <c r="T148" s="897"/>
      <c r="U148" s="897"/>
      <c r="V148" s="897"/>
      <c r="W148" s="897"/>
      <c r="X148" s="897"/>
      <c r="Y148" s="897"/>
      <c r="Z148" s="897"/>
      <c r="AA148" s="897"/>
      <c r="AB148" s="897"/>
      <c r="AC148" s="897"/>
      <c r="AD148" s="897"/>
      <c r="AE148" s="897"/>
      <c r="AF148" s="897"/>
      <c r="AG148" s="897"/>
      <c r="AH148" s="897"/>
      <c r="AI148" s="897"/>
      <c r="AJ148" s="897"/>
      <c r="AK148" s="513"/>
      <c r="AL148" s="502"/>
      <c r="AM148" s="508" t="b">
        <v>0</v>
      </c>
    </row>
    <row r="149" spans="1:51" s="505" customFormat="1" ht="13.5" customHeight="1">
      <c r="A149" s="502"/>
      <c r="B149" s="597"/>
      <c r="C149" s="598"/>
      <c r="D149" s="598"/>
      <c r="E149" s="599"/>
      <c r="F149" s="506"/>
      <c r="G149" s="616" t="s">
        <v>56</v>
      </c>
      <c r="H149" s="616"/>
      <c r="I149" s="616"/>
      <c r="J149" s="616"/>
      <c r="K149" s="616"/>
      <c r="L149" s="616"/>
      <c r="M149" s="616"/>
      <c r="N149" s="616"/>
      <c r="O149" s="616"/>
      <c r="P149" s="616"/>
      <c r="Q149" s="616"/>
      <c r="R149" s="616"/>
      <c r="S149" s="616"/>
      <c r="T149" s="616"/>
      <c r="U149" s="616"/>
      <c r="V149" s="616"/>
      <c r="W149" s="616"/>
      <c r="X149" s="616"/>
      <c r="Y149" s="616"/>
      <c r="Z149" s="616"/>
      <c r="AA149" s="616"/>
      <c r="AB149" s="616"/>
      <c r="AC149" s="616"/>
      <c r="AD149" s="616"/>
      <c r="AE149" s="616"/>
      <c r="AF149" s="616"/>
      <c r="AG149" s="616"/>
      <c r="AH149" s="616"/>
      <c r="AI149" s="616"/>
      <c r="AJ149" s="616"/>
      <c r="AK149" s="513"/>
      <c r="AL149" s="438"/>
      <c r="AM149" s="508" t="b">
        <v>0</v>
      </c>
      <c r="AN149" s="592"/>
      <c r="AO149" s="592"/>
      <c r="AP149" s="592"/>
      <c r="AQ149" s="592"/>
      <c r="AR149" s="592"/>
      <c r="AS149" s="592"/>
      <c r="AT149" s="592"/>
      <c r="AU149" s="592"/>
      <c r="AV149" s="592"/>
      <c r="AW149" s="592"/>
      <c r="AX149" s="592"/>
      <c r="AY149" s="592"/>
    </row>
    <row r="150" spans="1:51" s="505" customFormat="1" ht="13.5" customHeight="1">
      <c r="A150" s="502"/>
      <c r="B150" s="597"/>
      <c r="C150" s="598"/>
      <c r="D150" s="598"/>
      <c r="E150" s="599" t="b">
        <v>1</v>
      </c>
      <c r="F150" s="506"/>
      <c r="G150" s="616" t="s">
        <v>57</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17"/>
      <c r="AL150" s="502"/>
      <c r="AM150" s="508" t="b">
        <v>1</v>
      </c>
      <c r="AN150" s="592"/>
      <c r="AO150" s="592"/>
      <c r="AP150" s="592"/>
      <c r="AQ150" s="592"/>
      <c r="AR150" s="592"/>
      <c r="AS150" s="592"/>
      <c r="AT150" s="592"/>
      <c r="AU150" s="592"/>
      <c r="AV150" s="592"/>
      <c r="AW150" s="592"/>
      <c r="AX150" s="592"/>
      <c r="AY150" s="592"/>
    </row>
    <row r="151" spans="1:51" s="505" customFormat="1" ht="13.5" customHeight="1">
      <c r="A151" s="502"/>
      <c r="B151" s="600"/>
      <c r="C151" s="601"/>
      <c r="D151" s="601"/>
      <c r="E151" s="602"/>
      <c r="F151" s="514"/>
      <c r="G151" s="593" t="s">
        <v>58</v>
      </c>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898"/>
      <c r="AL151" s="502"/>
      <c r="AM151" s="508" t="b">
        <v>0</v>
      </c>
    </row>
    <row r="152" spans="1:51" s="505" customFormat="1" ht="13.5" customHeight="1">
      <c r="A152" s="502"/>
      <c r="B152" s="594" t="s">
        <v>2169</v>
      </c>
      <c r="C152" s="595"/>
      <c r="D152" s="595"/>
      <c r="E152" s="596"/>
      <c r="F152" s="515"/>
      <c r="G152" s="603" t="s">
        <v>59</v>
      </c>
      <c r="H152" s="603"/>
      <c r="I152" s="603"/>
      <c r="J152" s="603"/>
      <c r="K152" s="603"/>
      <c r="L152" s="603"/>
      <c r="M152" s="603"/>
      <c r="N152" s="603"/>
      <c r="O152" s="603"/>
      <c r="P152" s="603"/>
      <c r="Q152" s="603"/>
      <c r="R152" s="603"/>
      <c r="S152" s="603"/>
      <c r="T152" s="603"/>
      <c r="U152" s="603"/>
      <c r="V152" s="603"/>
      <c r="W152" s="603"/>
      <c r="X152" s="603"/>
      <c r="Y152" s="603"/>
      <c r="Z152" s="603"/>
      <c r="AA152" s="603"/>
      <c r="AB152" s="603"/>
      <c r="AC152" s="603"/>
      <c r="AD152" s="603"/>
      <c r="AE152" s="603"/>
      <c r="AF152" s="603"/>
      <c r="AG152" s="603"/>
      <c r="AH152" s="603"/>
      <c r="AI152" s="603"/>
      <c r="AJ152" s="603"/>
      <c r="AK152" s="513"/>
      <c r="AL152" s="502"/>
      <c r="AM152" s="508" t="b">
        <v>1</v>
      </c>
    </row>
    <row r="153" spans="1:51" s="505" customFormat="1" ht="21" customHeight="1">
      <c r="A153" s="502"/>
      <c r="B153" s="597"/>
      <c r="C153" s="598"/>
      <c r="D153" s="598"/>
      <c r="E153" s="599" t="b">
        <v>1</v>
      </c>
      <c r="F153" s="506"/>
      <c r="G153" s="616" t="s">
        <v>60</v>
      </c>
      <c r="H153" s="616"/>
      <c r="I153" s="616"/>
      <c r="J153" s="616"/>
      <c r="K153" s="616"/>
      <c r="L153" s="616"/>
      <c r="M153" s="616"/>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507"/>
      <c r="AL153" s="502"/>
      <c r="AM153" s="508" t="b">
        <v>1</v>
      </c>
      <c r="AN153" s="592"/>
      <c r="AO153" s="592"/>
      <c r="AP153" s="592"/>
      <c r="AQ153" s="592"/>
      <c r="AR153" s="592"/>
      <c r="AS153" s="592"/>
      <c r="AT153" s="592"/>
      <c r="AU153" s="592"/>
      <c r="AV153" s="592"/>
      <c r="AW153" s="592"/>
      <c r="AX153" s="592"/>
      <c r="AY153" s="592"/>
    </row>
    <row r="154" spans="1:51" s="505" customFormat="1" ht="13.5" customHeight="1">
      <c r="A154" s="502"/>
      <c r="B154" s="597"/>
      <c r="C154" s="598"/>
      <c r="D154" s="598"/>
      <c r="E154" s="599"/>
      <c r="F154" s="506"/>
      <c r="G154" s="616" t="s">
        <v>61</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7"/>
      <c r="AL154" s="502"/>
      <c r="AM154" s="508" t="b">
        <v>0</v>
      </c>
      <c r="AN154" s="592"/>
      <c r="AO154" s="592"/>
      <c r="AP154" s="592"/>
      <c r="AQ154" s="592"/>
      <c r="AR154" s="592"/>
      <c r="AS154" s="592"/>
      <c r="AT154" s="592"/>
      <c r="AU154" s="592"/>
      <c r="AV154" s="592"/>
      <c r="AW154" s="592"/>
      <c r="AX154" s="592"/>
      <c r="AY154" s="592"/>
    </row>
    <row r="155" spans="1:51" s="505" customFormat="1" ht="13.5" customHeight="1">
      <c r="A155" s="502"/>
      <c r="B155" s="600"/>
      <c r="C155" s="601"/>
      <c r="D155" s="601"/>
      <c r="E155" s="602" t="b">
        <v>1</v>
      </c>
      <c r="F155" s="514"/>
      <c r="G155" s="593" t="s">
        <v>62</v>
      </c>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18"/>
      <c r="AL155" s="502"/>
      <c r="AM155" s="508" t="b">
        <v>0</v>
      </c>
    </row>
    <row r="156" spans="1:51" s="505" customFormat="1" ht="13.5" customHeight="1">
      <c r="A156" s="502"/>
      <c r="B156" s="594" t="s">
        <v>2170</v>
      </c>
      <c r="C156" s="595"/>
      <c r="D156" s="595"/>
      <c r="E156" s="596"/>
      <c r="F156" s="515"/>
      <c r="G156" s="603" t="s">
        <v>2186</v>
      </c>
      <c r="H156" s="603"/>
      <c r="I156" s="603"/>
      <c r="J156" s="603"/>
      <c r="K156" s="603"/>
      <c r="L156" s="603"/>
      <c r="M156" s="603"/>
      <c r="N156" s="603"/>
      <c r="O156" s="603"/>
      <c r="P156" s="603"/>
      <c r="Q156" s="603"/>
      <c r="R156" s="603"/>
      <c r="S156" s="603"/>
      <c r="T156" s="603"/>
      <c r="U156" s="603"/>
      <c r="V156" s="603"/>
      <c r="W156" s="603"/>
      <c r="X156" s="603"/>
      <c r="Y156" s="603"/>
      <c r="Z156" s="603"/>
      <c r="AA156" s="603"/>
      <c r="AB156" s="603"/>
      <c r="AC156" s="603"/>
      <c r="AD156" s="603"/>
      <c r="AE156" s="603"/>
      <c r="AF156" s="603"/>
      <c r="AG156" s="603"/>
      <c r="AH156" s="603"/>
      <c r="AI156" s="603"/>
      <c r="AJ156" s="603"/>
      <c r="AK156" s="604"/>
      <c r="AL156" s="519"/>
      <c r="AM156" s="508" t="b">
        <v>0</v>
      </c>
      <c r="AN156"/>
      <c r="AO156"/>
      <c r="AP156"/>
    </row>
    <row r="157" spans="1:51" customFormat="1" ht="13.5" customHeight="1">
      <c r="A157" s="438"/>
      <c r="B157" s="597"/>
      <c r="C157" s="598"/>
      <c r="D157" s="598"/>
      <c r="E157" s="599"/>
      <c r="F157" s="506"/>
      <c r="G157" s="616" t="s">
        <v>63</v>
      </c>
      <c r="H157" s="616"/>
      <c r="I157" s="616"/>
      <c r="J157" s="616"/>
      <c r="K157" s="616"/>
      <c r="L157" s="616"/>
      <c r="M157" s="616"/>
      <c r="N157" s="616"/>
      <c r="O157" s="616"/>
      <c r="P157" s="616"/>
      <c r="Q157" s="616"/>
      <c r="R157" s="616"/>
      <c r="S157" s="616"/>
      <c r="T157" s="616"/>
      <c r="U157" s="616"/>
      <c r="V157" s="616"/>
      <c r="W157" s="616"/>
      <c r="X157" s="616"/>
      <c r="Y157" s="616"/>
      <c r="Z157" s="616"/>
      <c r="AA157" s="616"/>
      <c r="AB157" s="616"/>
      <c r="AC157" s="616"/>
      <c r="AD157" s="616"/>
      <c r="AE157" s="616"/>
      <c r="AF157" s="616"/>
      <c r="AG157" s="616"/>
      <c r="AH157" s="616"/>
      <c r="AI157" s="616"/>
      <c r="AJ157" s="616"/>
      <c r="AK157" s="507"/>
      <c r="AL157" s="502"/>
      <c r="AM157" s="508" t="b">
        <v>0</v>
      </c>
      <c r="AN157" s="592"/>
      <c r="AO157" s="592"/>
      <c r="AP157" s="592"/>
      <c r="AQ157" s="592"/>
      <c r="AR157" s="592"/>
      <c r="AS157" s="592"/>
      <c r="AT157" s="592"/>
      <c r="AU157" s="592"/>
      <c r="AV157" s="592"/>
      <c r="AW157" s="592"/>
      <c r="AX157" s="592"/>
      <c r="AY157" s="592"/>
    </row>
    <row r="158" spans="1:51" customFormat="1" ht="13.5" customHeight="1">
      <c r="A158" s="438"/>
      <c r="B158" s="597"/>
      <c r="C158" s="598"/>
      <c r="D158" s="598"/>
      <c r="E158" s="599"/>
      <c r="F158" s="506"/>
      <c r="G158" s="616" t="s">
        <v>2187</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7"/>
      <c r="AL158" s="502"/>
      <c r="AM158" s="508" t="b">
        <v>0</v>
      </c>
      <c r="AN158" s="592"/>
      <c r="AO158" s="592"/>
      <c r="AP158" s="592"/>
      <c r="AQ158" s="592"/>
      <c r="AR158" s="592"/>
      <c r="AS158" s="592"/>
      <c r="AT158" s="592"/>
      <c r="AU158" s="592"/>
      <c r="AV158" s="592"/>
      <c r="AW158" s="592"/>
      <c r="AX158" s="592"/>
      <c r="AY158" s="592"/>
    </row>
    <row r="159" spans="1:51" customFormat="1" ht="13.5" customHeight="1" thickBot="1">
      <c r="A159" s="438"/>
      <c r="B159" s="600"/>
      <c r="C159" s="601"/>
      <c r="D159" s="601"/>
      <c r="E159" s="602" t="b">
        <v>1</v>
      </c>
      <c r="F159" s="520"/>
      <c r="G159" s="605" t="s">
        <v>2188</v>
      </c>
      <c r="H159" s="605"/>
      <c r="I159" s="605"/>
      <c r="J159" s="605"/>
      <c r="K159" s="605"/>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605"/>
      <c r="AI159" s="605"/>
      <c r="AJ159" s="605"/>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929"/>
      <c r="C162" s="930"/>
      <c r="D162" s="930"/>
      <c r="E162" s="930"/>
      <c r="F162" s="930"/>
      <c r="G162" s="930"/>
      <c r="H162" s="930"/>
      <c r="I162" s="930"/>
      <c r="J162" s="930"/>
      <c r="K162" s="930"/>
      <c r="L162" s="930"/>
      <c r="M162" s="930"/>
      <c r="N162" s="930"/>
      <c r="O162" s="930"/>
      <c r="P162" s="930"/>
      <c r="Q162" s="930"/>
      <c r="R162" s="930"/>
      <c r="S162" s="930"/>
      <c r="T162" s="930"/>
      <c r="U162" s="930"/>
      <c r="V162" s="930"/>
      <c r="W162" s="930"/>
      <c r="X162" s="930"/>
      <c r="Y162" s="930"/>
      <c r="Z162" s="930"/>
      <c r="AA162" s="930"/>
      <c r="AB162" s="930"/>
      <c r="AC162" s="930"/>
      <c r="AD162" s="930"/>
      <c r="AE162" s="930"/>
      <c r="AF162" s="930"/>
      <c r="AG162" s="930"/>
      <c r="AH162" s="930"/>
      <c r="AI162" s="930"/>
      <c r="AJ162" s="930"/>
      <c r="AK162" s="931"/>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894" t="s">
        <v>2189</v>
      </c>
      <c r="D165" s="894"/>
      <c r="E165" s="894"/>
      <c r="F165" s="894"/>
      <c r="G165" s="894"/>
      <c r="H165" s="894"/>
      <c r="I165" s="894"/>
      <c r="J165" s="894"/>
      <c r="K165" s="894"/>
      <c r="L165" s="894"/>
      <c r="M165" s="894"/>
      <c r="N165" s="894"/>
      <c r="O165" s="894"/>
      <c r="P165" s="894"/>
      <c r="Q165" s="894"/>
      <c r="R165" s="894"/>
      <c r="S165" s="894"/>
      <c r="T165" s="894"/>
      <c r="U165" s="894"/>
      <c r="V165" s="894"/>
      <c r="W165" s="894"/>
      <c r="X165" s="894"/>
      <c r="Y165" s="894"/>
      <c r="Z165" s="894"/>
      <c r="AA165" s="894"/>
      <c r="AB165" s="894"/>
      <c r="AC165" s="894"/>
      <c r="AD165" s="894"/>
      <c r="AE165" s="894"/>
      <c r="AF165" s="894"/>
      <c r="AG165" s="894"/>
      <c r="AH165" s="894"/>
      <c r="AI165" s="894"/>
      <c r="AJ165" s="894"/>
      <c r="AK165" s="894"/>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893" t="s">
        <v>2172</v>
      </c>
      <c r="D168" s="893"/>
      <c r="E168" s="893"/>
      <c r="F168" s="893"/>
      <c r="G168" s="893"/>
      <c r="H168" s="893"/>
      <c r="I168" s="893"/>
      <c r="J168" s="893"/>
      <c r="K168" s="893"/>
      <c r="L168" s="893"/>
      <c r="M168" s="893"/>
      <c r="N168" s="893"/>
      <c r="O168" s="893"/>
      <c r="P168" s="893"/>
      <c r="Q168" s="893"/>
      <c r="R168" s="893"/>
      <c r="S168" s="893"/>
      <c r="T168" s="893"/>
      <c r="U168" s="893"/>
      <c r="V168" s="893"/>
      <c r="W168" s="893"/>
      <c r="X168" s="893"/>
      <c r="Y168" s="893"/>
      <c r="Z168" s="893"/>
      <c r="AA168" s="893"/>
      <c r="AB168" s="893"/>
      <c r="AC168" s="893"/>
      <c r="AD168" s="893"/>
      <c r="AE168" s="893"/>
      <c r="AF168" s="893"/>
      <c r="AG168" s="893"/>
      <c r="AH168" s="893"/>
      <c r="AI168" s="893"/>
      <c r="AJ168" s="893"/>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916">
        <v>7</v>
      </c>
      <c r="F170" s="917"/>
      <c r="G170" s="312" t="s">
        <v>2</v>
      </c>
      <c r="H170" s="916" t="s">
        <v>80</v>
      </c>
      <c r="I170" s="917"/>
      <c r="J170" s="312" t="s">
        <v>3</v>
      </c>
      <c r="K170" s="916" t="s">
        <v>80</v>
      </c>
      <c r="L170" s="917"/>
      <c r="M170" s="312" t="s">
        <v>5</v>
      </c>
      <c r="N170" s="309"/>
      <c r="O170" s="918" t="s">
        <v>22</v>
      </c>
      <c r="P170" s="918"/>
      <c r="Q170" s="918"/>
      <c r="R170" s="910" t="str">
        <f>IF(H7="","",H7)</f>
        <v>○○ケアサービス</v>
      </c>
      <c r="S170" s="910"/>
      <c r="T170" s="910"/>
      <c r="U170" s="910"/>
      <c r="V170" s="910"/>
      <c r="W170" s="910"/>
      <c r="X170" s="910"/>
      <c r="Y170" s="910"/>
      <c r="Z170" s="910"/>
      <c r="AA170" s="910"/>
      <c r="AB170" s="910"/>
      <c r="AC170" s="910"/>
      <c r="AD170" s="910"/>
      <c r="AE170" s="910"/>
      <c r="AF170" s="910"/>
      <c r="AG170" s="910"/>
      <c r="AH170" s="910"/>
      <c r="AI170" s="910"/>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899" t="s">
        <v>74</v>
      </c>
      <c r="P171" s="899"/>
      <c r="Q171" s="899"/>
      <c r="R171" s="900" t="s">
        <v>32</v>
      </c>
      <c r="S171" s="900"/>
      <c r="T171" s="901" t="s">
        <v>2226</v>
      </c>
      <c r="U171" s="901"/>
      <c r="V171" s="901"/>
      <c r="W171" s="901"/>
      <c r="X171" s="901"/>
      <c r="Y171" s="915" t="s">
        <v>33</v>
      </c>
      <c r="Z171" s="915"/>
      <c r="AA171" s="901" t="s">
        <v>2227</v>
      </c>
      <c r="AB171" s="901"/>
      <c r="AC171" s="901"/>
      <c r="AD171" s="901"/>
      <c r="AE171" s="901"/>
      <c r="AF171" s="901"/>
      <c r="AG171" s="901"/>
      <c r="AH171" s="901"/>
      <c r="AI171" s="90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892" t="s">
        <v>1954</v>
      </c>
      <c r="C178" s="892"/>
      <c r="D178" s="892"/>
      <c r="E178" s="892"/>
      <c r="F178" s="892"/>
      <c r="G178" s="892"/>
      <c r="H178" s="892"/>
      <c r="I178" s="892"/>
      <c r="J178" s="892"/>
      <c r="K178" s="892"/>
      <c r="L178" s="892"/>
      <c r="M178" s="892"/>
      <c r="N178" s="892"/>
      <c r="O178" s="892"/>
      <c r="P178" s="892"/>
      <c r="Q178" s="892"/>
      <c r="R178" s="892"/>
      <c r="S178" s="892"/>
      <c r="T178" s="892"/>
      <c r="U178" s="892"/>
      <c r="V178" s="892"/>
      <c r="W178" s="892"/>
      <c r="X178" s="892"/>
      <c r="Y178" s="892"/>
      <c r="Z178" s="892"/>
      <c r="AA178" s="892"/>
      <c r="AB178" s="892"/>
      <c r="AC178" s="892"/>
      <c r="AD178" s="892"/>
      <c r="AE178" s="892"/>
      <c r="AF178" s="892"/>
      <c r="AG178" s="892"/>
      <c r="AH178" s="892"/>
      <c r="AI178" s="892"/>
      <c r="AJ178" s="892"/>
      <c r="AK178" s="892"/>
      <c r="AL178" s="85"/>
    </row>
    <row r="179" spans="1:39">
      <c r="A179" s="85"/>
      <c r="B179" s="932" t="s">
        <v>83</v>
      </c>
      <c r="C179" s="706" t="s">
        <v>1958</v>
      </c>
      <c r="D179" s="707"/>
      <c r="E179" s="707"/>
      <c r="F179" s="707"/>
      <c r="G179" s="707"/>
      <c r="H179" s="707"/>
      <c r="I179" s="707"/>
      <c r="J179" s="707"/>
      <c r="K179" s="707"/>
      <c r="L179" s="707"/>
      <c r="M179" s="707"/>
      <c r="N179" s="707"/>
      <c r="O179" s="707"/>
      <c r="P179" s="707"/>
      <c r="Q179" s="707"/>
      <c r="R179" s="707"/>
      <c r="S179" s="707"/>
      <c r="T179" s="707"/>
      <c r="U179" s="707"/>
      <c r="V179" s="707"/>
      <c r="W179" s="707"/>
      <c r="X179" s="707"/>
      <c r="Y179" s="707"/>
      <c r="Z179" s="707"/>
      <c r="AA179" s="707"/>
      <c r="AB179" s="707"/>
      <c r="AC179" s="707"/>
      <c r="AD179" s="707"/>
      <c r="AE179" s="707"/>
      <c r="AF179" s="707"/>
      <c r="AG179" s="707"/>
      <c r="AH179" s="707"/>
      <c r="AI179" s="707"/>
      <c r="AJ179" s="934"/>
      <c r="AK179" s="325" t="str">
        <f>Y21</f>
        <v>○</v>
      </c>
      <c r="AL179" s="85"/>
    </row>
    <row r="180" spans="1:39">
      <c r="A180" s="85"/>
      <c r="B180" s="933"/>
      <c r="C180" s="919" t="s">
        <v>2061</v>
      </c>
      <c r="D180" s="920"/>
      <c r="E180" s="920"/>
      <c r="F180" s="920"/>
      <c r="G180" s="920"/>
      <c r="H180" s="920"/>
      <c r="I180" s="920"/>
      <c r="J180" s="920"/>
      <c r="K180" s="920"/>
      <c r="L180" s="920"/>
      <c r="M180" s="920"/>
      <c r="N180" s="920"/>
      <c r="O180" s="920"/>
      <c r="P180" s="920"/>
      <c r="Q180" s="920"/>
      <c r="R180" s="920"/>
      <c r="S180" s="920"/>
      <c r="T180" s="920"/>
      <c r="U180" s="920"/>
      <c r="V180" s="920"/>
      <c r="W180" s="920"/>
      <c r="X180" s="920"/>
      <c r="Y180" s="920"/>
      <c r="Z180" s="920"/>
      <c r="AA180" s="920"/>
      <c r="AB180" s="920"/>
      <c r="AC180" s="920"/>
      <c r="AD180" s="920"/>
      <c r="AE180" s="920"/>
      <c r="AF180" s="920"/>
      <c r="AG180" s="920"/>
      <c r="AH180" s="920"/>
      <c r="AI180" s="920"/>
      <c r="AJ180" s="921"/>
      <c r="AK180" s="325" t="str">
        <f>IF(Y25="○","○",IF(AA25="○","○",""))</f>
        <v/>
      </c>
      <c r="AL180" s="85"/>
    </row>
    <row r="181" spans="1:39">
      <c r="A181" s="85"/>
      <c r="B181" s="326" t="s">
        <v>82</v>
      </c>
      <c r="C181" s="935" t="s">
        <v>1959</v>
      </c>
      <c r="D181" s="936"/>
      <c r="E181" s="936"/>
      <c r="F181" s="936"/>
      <c r="G181" s="936"/>
      <c r="H181" s="936"/>
      <c r="I181" s="936"/>
      <c r="J181" s="936"/>
      <c r="K181" s="936"/>
      <c r="L181" s="936"/>
      <c r="M181" s="936"/>
      <c r="N181" s="936"/>
      <c r="O181" s="936"/>
      <c r="P181" s="936"/>
      <c r="Q181" s="936"/>
      <c r="R181" s="936"/>
      <c r="S181" s="936"/>
      <c r="T181" s="936"/>
      <c r="U181" s="936"/>
      <c r="V181" s="936"/>
      <c r="W181" s="936"/>
      <c r="X181" s="936"/>
      <c r="Y181" s="936"/>
      <c r="Z181" s="936"/>
      <c r="AA181" s="936"/>
      <c r="AB181" s="936"/>
      <c r="AC181" s="936"/>
      <c r="AD181" s="936"/>
      <c r="AE181" s="936"/>
      <c r="AF181" s="936"/>
      <c r="AG181" s="936"/>
      <c r="AH181" s="936"/>
      <c r="AI181" s="936"/>
      <c r="AJ181" s="937"/>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892" t="s">
        <v>1955</v>
      </c>
      <c r="C183" s="892"/>
      <c r="D183" s="892"/>
      <c r="E183" s="892"/>
      <c r="F183" s="892"/>
      <c r="G183" s="892"/>
      <c r="H183" s="892"/>
      <c r="I183" s="892"/>
      <c r="J183" s="892"/>
      <c r="K183" s="892"/>
      <c r="L183" s="892"/>
      <c r="M183" s="892"/>
      <c r="N183" s="892"/>
      <c r="O183" s="892"/>
      <c r="P183" s="892"/>
      <c r="Q183" s="892"/>
      <c r="R183" s="892"/>
      <c r="S183" s="892"/>
      <c r="T183" s="892"/>
      <c r="U183" s="892"/>
      <c r="V183" s="892"/>
      <c r="W183" s="892"/>
      <c r="X183" s="892"/>
      <c r="Y183" s="892"/>
      <c r="Z183" s="892"/>
      <c r="AA183" s="892"/>
      <c r="AB183" s="892"/>
      <c r="AC183" s="892"/>
      <c r="AD183" s="892"/>
      <c r="AE183" s="892"/>
      <c r="AF183" s="892"/>
      <c r="AG183" s="892"/>
      <c r="AH183" s="892"/>
      <c r="AI183" s="892"/>
      <c r="AJ183" s="892"/>
      <c r="AK183" s="892"/>
      <c r="AL183" s="85"/>
    </row>
    <row r="184" spans="1:39" ht="13.5" customHeight="1">
      <c r="A184" s="85"/>
      <c r="B184" s="327" t="s">
        <v>83</v>
      </c>
      <c r="C184" s="706" t="s">
        <v>1960</v>
      </c>
      <c r="D184" s="707"/>
      <c r="E184" s="707"/>
      <c r="F184" s="707"/>
      <c r="G184" s="707"/>
      <c r="H184" s="707"/>
      <c r="I184" s="708"/>
      <c r="J184" s="911" t="s">
        <v>1969</v>
      </c>
      <c r="K184" s="911"/>
      <c r="L184" s="911"/>
      <c r="M184" s="911"/>
      <c r="N184" s="911"/>
      <c r="O184" s="911"/>
      <c r="P184" s="911"/>
      <c r="Q184" s="911"/>
      <c r="R184" s="911"/>
      <c r="S184" s="911"/>
      <c r="T184" s="911"/>
      <c r="U184" s="911"/>
      <c r="V184" s="911"/>
      <c r="W184" s="911"/>
      <c r="X184" s="911"/>
      <c r="Y184" s="911"/>
      <c r="Z184" s="911"/>
      <c r="AA184" s="911"/>
      <c r="AB184" s="911"/>
      <c r="AC184" s="911"/>
      <c r="AD184" s="911"/>
      <c r="AE184" s="911"/>
      <c r="AF184" s="911"/>
      <c r="AG184" s="911"/>
      <c r="AH184" s="911"/>
      <c r="AI184" s="911"/>
      <c r="AJ184" s="912"/>
      <c r="AK184" s="325" t="str">
        <f>AH60</f>
        <v>○</v>
      </c>
      <c r="AL184" s="85"/>
    </row>
    <row r="185" spans="1:39" ht="27.75" customHeight="1">
      <c r="A185" s="85"/>
      <c r="B185" s="927" t="s">
        <v>82</v>
      </c>
      <c r="C185" s="911" t="s">
        <v>1961</v>
      </c>
      <c r="D185" s="911"/>
      <c r="E185" s="911"/>
      <c r="F185" s="911"/>
      <c r="G185" s="911"/>
      <c r="H185" s="911"/>
      <c r="I185" s="911"/>
      <c r="J185" s="913" t="s">
        <v>1962</v>
      </c>
      <c r="K185" s="913"/>
      <c r="L185" s="913"/>
      <c r="M185" s="913"/>
      <c r="N185" s="913"/>
      <c r="O185" s="913"/>
      <c r="P185" s="913"/>
      <c r="Q185" s="913"/>
      <c r="R185" s="913"/>
      <c r="S185" s="913"/>
      <c r="T185" s="913"/>
      <c r="U185" s="913"/>
      <c r="V185" s="913"/>
      <c r="W185" s="913"/>
      <c r="X185" s="913"/>
      <c r="Y185" s="913"/>
      <c r="Z185" s="913"/>
      <c r="AA185" s="913"/>
      <c r="AB185" s="913"/>
      <c r="AC185" s="913"/>
      <c r="AD185" s="913"/>
      <c r="AE185" s="913"/>
      <c r="AF185" s="913"/>
      <c r="AG185" s="913"/>
      <c r="AH185" s="913"/>
      <c r="AI185" s="913"/>
      <c r="AJ185" s="914"/>
      <c r="AK185" s="325" t="str">
        <f>AB66</f>
        <v>○</v>
      </c>
      <c r="AL185" s="85"/>
    </row>
    <row r="186" spans="1:39" ht="27" customHeight="1">
      <c r="A186" s="85"/>
      <c r="B186" s="927"/>
      <c r="C186" s="911"/>
      <c r="D186" s="911"/>
      <c r="E186" s="911"/>
      <c r="F186" s="911"/>
      <c r="G186" s="911"/>
      <c r="H186" s="911"/>
      <c r="I186" s="911"/>
      <c r="J186" s="913" t="s">
        <v>1970</v>
      </c>
      <c r="K186" s="913"/>
      <c r="L186" s="913"/>
      <c r="M186" s="913"/>
      <c r="N186" s="913"/>
      <c r="O186" s="913"/>
      <c r="P186" s="913"/>
      <c r="Q186" s="913"/>
      <c r="R186" s="913"/>
      <c r="S186" s="913"/>
      <c r="T186" s="913"/>
      <c r="U186" s="913"/>
      <c r="V186" s="913"/>
      <c r="W186" s="913"/>
      <c r="X186" s="913"/>
      <c r="Y186" s="913"/>
      <c r="Z186" s="913"/>
      <c r="AA186" s="913"/>
      <c r="AB186" s="913"/>
      <c r="AC186" s="913"/>
      <c r="AD186" s="913"/>
      <c r="AE186" s="913"/>
      <c r="AF186" s="913"/>
      <c r="AG186" s="913"/>
      <c r="AH186" s="913"/>
      <c r="AI186" s="913"/>
      <c r="AJ186" s="914"/>
      <c r="AK186" s="325" t="str">
        <f>AC70</f>
        <v>○</v>
      </c>
      <c r="AL186" s="85"/>
    </row>
    <row r="187" spans="1:39">
      <c r="A187" s="85"/>
      <c r="B187" s="927"/>
      <c r="C187" s="911"/>
      <c r="D187" s="911"/>
      <c r="E187" s="911"/>
      <c r="F187" s="911"/>
      <c r="G187" s="911"/>
      <c r="H187" s="911"/>
      <c r="I187" s="911"/>
      <c r="J187" s="911" t="s">
        <v>2192</v>
      </c>
      <c r="K187" s="911"/>
      <c r="L187" s="911"/>
      <c r="M187" s="911"/>
      <c r="N187" s="911"/>
      <c r="O187" s="911"/>
      <c r="P187" s="911"/>
      <c r="Q187" s="911"/>
      <c r="R187" s="911"/>
      <c r="S187" s="911"/>
      <c r="T187" s="911"/>
      <c r="U187" s="911"/>
      <c r="V187" s="911"/>
      <c r="W187" s="911"/>
      <c r="X187" s="911"/>
      <c r="Y187" s="911"/>
      <c r="Z187" s="911"/>
      <c r="AA187" s="911"/>
      <c r="AB187" s="911"/>
      <c r="AC187" s="911"/>
      <c r="AD187" s="911"/>
      <c r="AE187" s="911"/>
      <c r="AF187" s="911"/>
      <c r="AG187" s="911"/>
      <c r="AH187" s="911"/>
      <c r="AI187" s="911"/>
      <c r="AJ187" s="912"/>
      <c r="AK187" s="325" t="str">
        <f>AI73</f>
        <v>○</v>
      </c>
      <c r="AL187" s="85"/>
    </row>
    <row r="188" spans="1:39">
      <c r="A188" s="85"/>
      <c r="B188" s="927"/>
      <c r="C188" s="911"/>
      <c r="D188" s="911"/>
      <c r="E188" s="911"/>
      <c r="F188" s="911"/>
      <c r="G188" s="911"/>
      <c r="H188" s="911"/>
      <c r="I188" s="911"/>
      <c r="J188" s="913" t="s">
        <v>1971</v>
      </c>
      <c r="K188" s="913"/>
      <c r="L188" s="913"/>
      <c r="M188" s="913"/>
      <c r="N188" s="913"/>
      <c r="O188" s="913"/>
      <c r="P188" s="913"/>
      <c r="Q188" s="913"/>
      <c r="R188" s="913"/>
      <c r="S188" s="913"/>
      <c r="T188" s="913"/>
      <c r="U188" s="913"/>
      <c r="V188" s="913"/>
      <c r="W188" s="913"/>
      <c r="X188" s="913"/>
      <c r="Y188" s="913"/>
      <c r="Z188" s="913"/>
      <c r="AA188" s="913"/>
      <c r="AB188" s="913"/>
      <c r="AC188" s="913"/>
      <c r="AD188" s="913"/>
      <c r="AE188" s="913"/>
      <c r="AF188" s="913"/>
      <c r="AG188" s="913"/>
      <c r="AH188" s="913"/>
      <c r="AI188" s="913"/>
      <c r="AJ188" s="914"/>
      <c r="AK188" s="325" t="str">
        <f>AI77</f>
        <v>○</v>
      </c>
      <c r="AL188" s="85"/>
    </row>
    <row r="189" spans="1:39" ht="25.5" customHeight="1">
      <c r="A189" s="85"/>
      <c r="B189" s="927" t="s">
        <v>1981</v>
      </c>
      <c r="C189" s="883" t="s">
        <v>1964</v>
      </c>
      <c r="D189" s="883"/>
      <c r="E189" s="883"/>
      <c r="F189" s="883"/>
      <c r="G189" s="883"/>
      <c r="H189" s="883"/>
      <c r="I189" s="883"/>
      <c r="J189" s="884" t="s">
        <v>1979</v>
      </c>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325" t="str">
        <f>IF(AM81=TRUE,"",IF(AI83="該当",IF(AND(T88="○",T94="○"),"○","×"),""))</f>
        <v>○</v>
      </c>
      <c r="AL189" s="85"/>
      <c r="AM189" s="328"/>
    </row>
    <row r="190" spans="1:39" ht="25.5" customHeight="1">
      <c r="A190" s="85"/>
      <c r="B190" s="927"/>
      <c r="C190" s="883"/>
      <c r="D190" s="883"/>
      <c r="E190" s="883"/>
      <c r="F190" s="883"/>
      <c r="G190" s="883"/>
      <c r="H190" s="883"/>
      <c r="I190" s="883"/>
      <c r="J190" s="884" t="s">
        <v>1980</v>
      </c>
      <c r="K190" s="884"/>
      <c r="L190" s="884"/>
      <c r="M190" s="884"/>
      <c r="N190" s="884"/>
      <c r="O190" s="884"/>
      <c r="P190" s="884"/>
      <c r="Q190" s="884"/>
      <c r="R190" s="884"/>
      <c r="S190" s="884"/>
      <c r="T190" s="884"/>
      <c r="U190" s="884"/>
      <c r="V190" s="884"/>
      <c r="W190" s="884"/>
      <c r="X190" s="884"/>
      <c r="Y190" s="884"/>
      <c r="Z190" s="884"/>
      <c r="AA190" s="884"/>
      <c r="AB190" s="884"/>
      <c r="AC190" s="884"/>
      <c r="AD190" s="884"/>
      <c r="AE190" s="884"/>
      <c r="AF190" s="884"/>
      <c r="AG190" s="884"/>
      <c r="AH190" s="884"/>
      <c r="AI190" s="884"/>
      <c r="AJ190" s="885"/>
      <c r="AK190" s="325" t="str">
        <f>IF(AM81=TRUE,"",IF(AI83="該当",IF(OR(T88="○",T94="○"),"○","×"),""))</f>
        <v>○</v>
      </c>
      <c r="AL190" s="85"/>
    </row>
    <row r="191" spans="1:39" ht="15" customHeight="1">
      <c r="A191" s="85"/>
      <c r="B191" s="329" t="s">
        <v>1963</v>
      </c>
      <c r="C191" s="883" t="s">
        <v>1965</v>
      </c>
      <c r="D191" s="883"/>
      <c r="E191" s="883"/>
      <c r="F191" s="883"/>
      <c r="G191" s="883"/>
      <c r="H191" s="883"/>
      <c r="I191" s="883"/>
      <c r="J191" s="884" t="s">
        <v>1977</v>
      </c>
      <c r="K191" s="884"/>
      <c r="L191" s="884"/>
      <c r="M191" s="884"/>
      <c r="N191" s="884"/>
      <c r="O191" s="884"/>
      <c r="P191" s="884"/>
      <c r="Q191" s="884"/>
      <c r="R191" s="884"/>
      <c r="S191" s="884"/>
      <c r="T191" s="884"/>
      <c r="U191" s="884"/>
      <c r="V191" s="884"/>
      <c r="W191" s="884"/>
      <c r="X191" s="884"/>
      <c r="Y191" s="884"/>
      <c r="Z191" s="884"/>
      <c r="AA191" s="884"/>
      <c r="AB191" s="884"/>
      <c r="AC191" s="884"/>
      <c r="AD191" s="884"/>
      <c r="AE191" s="884"/>
      <c r="AF191" s="884"/>
      <c r="AG191" s="884"/>
      <c r="AH191" s="884"/>
      <c r="AI191" s="884"/>
      <c r="AJ191" s="885"/>
      <c r="AK191" s="325" t="str">
        <f>S106</f>
        <v>○</v>
      </c>
      <c r="AL191" s="85"/>
    </row>
    <row r="192" spans="1:39" ht="37.5" customHeight="1">
      <c r="A192" s="85"/>
      <c r="B192" s="329" t="s">
        <v>1982</v>
      </c>
      <c r="C192" s="883" t="s">
        <v>1966</v>
      </c>
      <c r="D192" s="883"/>
      <c r="E192" s="883"/>
      <c r="F192" s="883"/>
      <c r="G192" s="883"/>
      <c r="H192" s="883"/>
      <c r="I192" s="883"/>
      <c r="J192" s="884" t="s">
        <v>1978</v>
      </c>
      <c r="K192" s="884"/>
      <c r="L192" s="884"/>
      <c r="M192" s="884"/>
      <c r="N192" s="884"/>
      <c r="O192" s="884"/>
      <c r="P192" s="884"/>
      <c r="Q192" s="884"/>
      <c r="R192" s="884"/>
      <c r="S192" s="884"/>
      <c r="T192" s="884"/>
      <c r="U192" s="884"/>
      <c r="V192" s="884"/>
      <c r="W192" s="884"/>
      <c r="X192" s="884"/>
      <c r="Y192" s="884"/>
      <c r="Z192" s="884"/>
      <c r="AA192" s="884"/>
      <c r="AB192" s="884"/>
      <c r="AC192" s="884"/>
      <c r="AD192" s="884"/>
      <c r="AE192" s="884"/>
      <c r="AF192" s="884"/>
      <c r="AG192" s="884"/>
      <c r="AH192" s="884"/>
      <c r="AI192" s="884"/>
      <c r="AJ192" s="885"/>
      <c r="AK192" s="325" t="str">
        <f>IF(OR(AND(S116&lt;&gt;"×",S117&lt;&gt;"×",S118&lt;&gt;"×"),AK120="○"),"○","×")</f>
        <v>○</v>
      </c>
      <c r="AL192" s="85"/>
    </row>
    <row r="193" spans="1:38">
      <c r="A193" s="85"/>
      <c r="B193" s="330" t="s">
        <v>1983</v>
      </c>
      <c r="C193" s="908" t="s">
        <v>1967</v>
      </c>
      <c r="D193" s="908"/>
      <c r="E193" s="908"/>
      <c r="F193" s="908"/>
      <c r="G193" s="908"/>
      <c r="H193" s="908"/>
      <c r="I193" s="908"/>
      <c r="J193" s="908" t="s">
        <v>1968</v>
      </c>
      <c r="K193" s="908"/>
      <c r="L193" s="908"/>
      <c r="M193" s="908"/>
      <c r="N193" s="908"/>
      <c r="O193" s="908"/>
      <c r="P193" s="908"/>
      <c r="Q193" s="908"/>
      <c r="R193" s="908"/>
      <c r="S193" s="908"/>
      <c r="T193" s="908"/>
      <c r="U193" s="908"/>
      <c r="V193" s="908"/>
      <c r="W193" s="908"/>
      <c r="X193" s="908"/>
      <c r="Y193" s="908"/>
      <c r="Z193" s="908"/>
      <c r="AA193" s="908"/>
      <c r="AB193" s="908"/>
      <c r="AC193" s="908"/>
      <c r="AD193" s="908"/>
      <c r="AE193" s="908"/>
      <c r="AF193" s="908"/>
      <c r="AG193" s="908"/>
      <c r="AH193" s="908"/>
      <c r="AI193" s="908"/>
      <c r="AJ193" s="909"/>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36:P36"/>
    <mergeCell ref="C48:AK48"/>
    <mergeCell ref="C49:AK49"/>
    <mergeCell ref="C50:AK50"/>
    <mergeCell ref="C40:P40"/>
    <mergeCell ref="C41:P41"/>
    <mergeCell ref="C42:P42"/>
    <mergeCell ref="Q41:V41"/>
    <mergeCell ref="Q42:V42"/>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dataValidation imeMode="hiragana" allowBlank="1" showInputMessage="1" showErrorMessage="1" sqref="T171"/>
    <dataValidation type="list" allowBlank="1" showInputMessage="1" showErrorMessage="1" sqref="N112:P112 N80:P8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975" t="str">
        <f>IF(基本情報入力シート!C32="","",基本情報入力シート!C32)</f>
        <v>○○市</v>
      </c>
      <c r="AC1" s="975"/>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1" t="s">
        <v>1936</v>
      </c>
      <c r="C5" s="1011"/>
      <c r="D5" s="1011"/>
      <c r="E5" s="1011"/>
      <c r="F5" s="1011"/>
      <c r="G5" s="1011"/>
      <c r="H5" s="1011"/>
      <c r="I5" s="1011"/>
      <c r="J5" s="1011"/>
      <c r="K5" s="1011"/>
      <c r="L5" s="1011"/>
      <c r="M5" s="1012"/>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1" t="s">
        <v>1935</v>
      </c>
      <c r="C6" s="1011"/>
      <c r="D6" s="1011"/>
      <c r="E6" s="1011"/>
      <c r="F6" s="1011"/>
      <c r="G6" s="1011"/>
      <c r="H6" s="1011"/>
      <c r="I6" s="1011"/>
      <c r="J6" s="1011"/>
      <c r="K6" s="1011"/>
      <c r="L6" s="1011"/>
      <c r="M6" s="1012"/>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10" t="s">
        <v>1934</v>
      </c>
      <c r="C7" s="1010"/>
      <c r="D7" s="984"/>
      <c r="E7" s="984"/>
      <c r="F7" s="984"/>
      <c r="G7" s="984"/>
      <c r="H7" s="984"/>
      <c r="I7" s="984"/>
      <c r="J7" s="984"/>
      <c r="K7" s="984"/>
      <c r="L7" s="984"/>
      <c r="M7" s="985"/>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987"/>
      <c r="C8" s="988"/>
      <c r="D8" s="984" t="s">
        <v>1997</v>
      </c>
      <c r="E8" s="984"/>
      <c r="F8" s="984"/>
      <c r="G8" s="984"/>
      <c r="H8" s="984"/>
      <c r="I8" s="984"/>
      <c r="J8" s="984"/>
      <c r="K8" s="984"/>
      <c r="L8" s="984"/>
      <c r="M8" s="985"/>
      <c r="N8" s="369">
        <f>IFERROR(SUMIFS(AB$16:AB$1048576,Q$16:Q$1048576,"ベア加算なし",Z$16:Z$1048576,"ベア加算"),"")</f>
        <v>150000</v>
      </c>
      <c r="O8" s="366" t="s">
        <v>4</v>
      </c>
      <c r="P8" s="86"/>
      <c r="Q8" s="86"/>
      <c r="R8" s="986" t="s">
        <v>2008</v>
      </c>
      <c r="S8" s="986" t="s">
        <v>1944</v>
      </c>
      <c r="T8" s="986"/>
      <c r="U8" s="1034"/>
      <c r="V8" s="370">
        <f>SUM(W$16:W$115)</f>
        <v>2</v>
      </c>
      <c r="W8" s="1032" t="str">
        <f>IF(AE7="特定加算なし","",IF(V8&gt;=V9,"○","×"))</f>
        <v>×</v>
      </c>
      <c r="X8" s="1030" t="s">
        <v>1945</v>
      </c>
      <c r="Y8" s="1031"/>
      <c r="Z8" s="1031"/>
      <c r="AA8" s="1031"/>
      <c r="AB8" s="1031"/>
      <c r="AF8" s="371"/>
      <c r="AG8" s="362"/>
    </row>
    <row r="9" spans="1:33" ht="25.5" customHeight="1" thickBot="1">
      <c r="A9" s="86"/>
      <c r="B9" s="985" t="s">
        <v>2062</v>
      </c>
      <c r="C9" s="1013"/>
      <c r="D9" s="1013"/>
      <c r="E9" s="1013"/>
      <c r="F9" s="1013"/>
      <c r="G9" s="1013"/>
      <c r="H9" s="1013"/>
      <c r="I9" s="1013"/>
      <c r="J9" s="1013"/>
      <c r="K9" s="1013"/>
      <c r="L9" s="1013"/>
      <c r="M9" s="1014"/>
      <c r="N9" s="372">
        <f>IFERROR(SUM(AB$16:AB$115,T$16:T$115,X$16:Y$115),"")</f>
        <v>861233.8191430025</v>
      </c>
      <c r="O9" s="366" t="s">
        <v>4</v>
      </c>
      <c r="P9" s="86"/>
      <c r="Q9" s="86"/>
      <c r="R9" s="986"/>
      <c r="S9" s="986" t="s">
        <v>2175</v>
      </c>
      <c r="T9" s="986"/>
      <c r="U9" s="1034"/>
      <c r="V9" s="373">
        <f>SUM(AD$16:AD$115)</f>
        <v>3</v>
      </c>
      <c r="W9" s="1033"/>
      <c r="X9" s="1030"/>
      <c r="Y9" s="1031"/>
      <c r="Z9" s="1031"/>
      <c r="AA9" s="1031"/>
      <c r="AB9" s="1031"/>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29" t="s">
        <v>2195</v>
      </c>
      <c r="C11" s="1029"/>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376"/>
      <c r="Z11" s="376"/>
      <c r="AA11" s="376"/>
      <c r="AB11" s="376"/>
      <c r="AC11" s="376"/>
    </row>
    <row r="12" spans="1:33" ht="24" customHeight="1" thickBot="1">
      <c r="A12" s="998"/>
      <c r="B12" s="1001" t="s">
        <v>2174</v>
      </c>
      <c r="C12" s="1002"/>
      <c r="D12" s="1002"/>
      <c r="E12" s="1002"/>
      <c r="F12" s="1002"/>
      <c r="G12" s="1002"/>
      <c r="H12" s="1002"/>
      <c r="I12" s="1003"/>
      <c r="J12" s="989" t="s">
        <v>41</v>
      </c>
      <c r="K12" s="1015" t="s">
        <v>73</v>
      </c>
      <c r="L12" s="1016"/>
      <c r="M12" s="992" t="s">
        <v>42</v>
      </c>
      <c r="N12" s="995" t="s">
        <v>6</v>
      </c>
      <c r="O12" s="1057" t="s">
        <v>2015</v>
      </c>
      <c r="P12" s="1058"/>
      <c r="Q12" s="1059"/>
      <c r="R12" s="1038" t="s">
        <v>2014</v>
      </c>
      <c r="S12" s="1039"/>
      <c r="T12" s="1039"/>
      <c r="U12" s="1039"/>
      <c r="V12" s="1039"/>
      <c r="W12" s="1039"/>
      <c r="X12" s="1039"/>
      <c r="Y12" s="1039"/>
      <c r="Z12" s="1039"/>
      <c r="AA12" s="1039"/>
      <c r="AB12" s="1039"/>
      <c r="AC12" s="1040"/>
      <c r="AD12" s="1024" t="s">
        <v>2057</v>
      </c>
      <c r="AE12" s="974" t="s">
        <v>2054</v>
      </c>
      <c r="AF12" s="974" t="s">
        <v>2055</v>
      </c>
      <c r="AG12" s="974" t="s">
        <v>2056</v>
      </c>
    </row>
    <row r="13" spans="1:33" ht="21.75" customHeight="1">
      <c r="A13" s="999"/>
      <c r="B13" s="1004"/>
      <c r="C13" s="1005"/>
      <c r="D13" s="1005"/>
      <c r="E13" s="1005"/>
      <c r="F13" s="1005"/>
      <c r="G13" s="1005"/>
      <c r="H13" s="1005"/>
      <c r="I13" s="1006"/>
      <c r="J13" s="990"/>
      <c r="K13" s="1017"/>
      <c r="L13" s="1018"/>
      <c r="M13" s="993"/>
      <c r="N13" s="996"/>
      <c r="O13" s="1025" t="s">
        <v>2016</v>
      </c>
      <c r="P13" s="990" t="s">
        <v>2017</v>
      </c>
      <c r="Q13" s="1027" t="s">
        <v>2018</v>
      </c>
      <c r="R13" s="1043" t="s">
        <v>2045</v>
      </c>
      <c r="S13" s="1044"/>
      <c r="T13" s="1044"/>
      <c r="U13" s="1050" t="s">
        <v>1900</v>
      </c>
      <c r="V13" s="1051"/>
      <c r="W13" s="1051"/>
      <c r="X13" s="1051"/>
      <c r="Y13" s="1052"/>
      <c r="Z13" s="979" t="s">
        <v>2018</v>
      </c>
      <c r="AA13" s="980"/>
      <c r="AB13" s="980"/>
      <c r="AC13" s="981"/>
      <c r="AD13" s="1024"/>
      <c r="AE13" s="974"/>
      <c r="AF13" s="974"/>
      <c r="AG13" s="974"/>
    </row>
    <row r="14" spans="1:33" ht="51" customHeight="1">
      <c r="A14" s="999"/>
      <c r="B14" s="1004"/>
      <c r="C14" s="1005"/>
      <c r="D14" s="1005"/>
      <c r="E14" s="1005"/>
      <c r="F14" s="1005"/>
      <c r="G14" s="1005"/>
      <c r="H14" s="1005"/>
      <c r="I14" s="1006"/>
      <c r="J14" s="990"/>
      <c r="K14" s="1019"/>
      <c r="L14" s="1020"/>
      <c r="M14" s="993"/>
      <c r="N14" s="996"/>
      <c r="O14" s="1025"/>
      <c r="P14" s="990"/>
      <c r="Q14" s="1027"/>
      <c r="R14" s="1042" t="s">
        <v>131</v>
      </c>
      <c r="S14" s="1041" t="s">
        <v>132</v>
      </c>
      <c r="T14" s="1045" t="s">
        <v>2043</v>
      </c>
      <c r="U14" s="1042" t="s">
        <v>131</v>
      </c>
      <c r="V14" s="1041" t="s">
        <v>132</v>
      </c>
      <c r="W14" s="377" t="s">
        <v>2004</v>
      </c>
      <c r="X14" s="1045" t="s">
        <v>2043</v>
      </c>
      <c r="Y14" s="1053"/>
      <c r="Z14" s="1042" t="s">
        <v>131</v>
      </c>
      <c r="AA14" s="1041" t="s">
        <v>132</v>
      </c>
      <c r="AB14" s="1047" t="s">
        <v>2043</v>
      </c>
      <c r="AC14" s="1049" t="s">
        <v>2005</v>
      </c>
      <c r="AD14" s="1024"/>
      <c r="AE14" s="974"/>
      <c r="AF14" s="974"/>
      <c r="AG14" s="974"/>
    </row>
    <row r="15" spans="1:33" ht="72" customHeight="1" thickBot="1">
      <c r="A15" s="1000"/>
      <c r="B15" s="1007"/>
      <c r="C15" s="1008"/>
      <c r="D15" s="1008"/>
      <c r="E15" s="1008"/>
      <c r="F15" s="1008"/>
      <c r="G15" s="1008"/>
      <c r="H15" s="1008"/>
      <c r="I15" s="1009"/>
      <c r="J15" s="991"/>
      <c r="K15" s="378" t="s">
        <v>44</v>
      </c>
      <c r="L15" s="378" t="s">
        <v>45</v>
      </c>
      <c r="M15" s="994"/>
      <c r="N15" s="997"/>
      <c r="O15" s="1026"/>
      <c r="P15" s="991"/>
      <c r="Q15" s="1028"/>
      <c r="R15" s="1026"/>
      <c r="S15" s="991"/>
      <c r="T15" s="1046"/>
      <c r="U15" s="1026"/>
      <c r="V15" s="991"/>
      <c r="W15" s="379" t="s">
        <v>2046</v>
      </c>
      <c r="X15" s="1046"/>
      <c r="Y15" s="1054"/>
      <c r="Z15" s="1026"/>
      <c r="AA15" s="991"/>
      <c r="AB15" s="1048"/>
      <c r="AC15" s="1028"/>
      <c r="AD15" s="380" t="s">
        <v>2008</v>
      </c>
      <c r="AE15" s="974"/>
      <c r="AF15" s="974"/>
      <c r="AG15" s="974"/>
    </row>
    <row r="16" spans="1:33" s="390" customFormat="1" ht="24.95" customHeight="1">
      <c r="A16" s="381" t="s">
        <v>7</v>
      </c>
      <c r="B16" s="1035" t="str">
        <f>IF(基本情報入力シート!C53="","",基本情報入力シート!C53)</f>
        <v>1314567891</v>
      </c>
      <c r="C16" s="1036"/>
      <c r="D16" s="1036"/>
      <c r="E16" s="1036"/>
      <c r="F16" s="1036"/>
      <c r="G16" s="1036"/>
      <c r="H16" s="1036"/>
      <c r="I16" s="1037"/>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1060">
        <f>IFERROR(V16*VLOOKUP(AF16,【参考】数式用3!$AN$15:$BU$23,MATCH(N16,【参考】数式用3!$AN$2:$BU$2,0)),"")</f>
        <v>27857.142857142866</v>
      </c>
      <c r="Y16" s="1061"/>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1055">
        <f>IFERROR(V17*VLOOKUP(AF17,【参考】数式用3!$AN$15:$BU$23,MATCH(N17,【参考】数式用3!$AN$2:$BU$2,0)),"")</f>
        <v>0</v>
      </c>
      <c r="Y17" s="1056"/>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1055" t="str">
        <f>IFERROR(V18*VLOOKUP(AF18,【参考】数式用3!$AN$15:$BU$23,MATCH(N18,【参考】数式用3!$AN$2:$BU$2,0)),"")</f>
        <v/>
      </c>
      <c r="Y18" s="1056"/>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1055" t="str">
        <f>IFERROR(V19*VLOOKUP(AF19,【参考】数式用3!$AN$15:$BU$23,MATCH(N19,【参考】数式用3!$AN$2:$BU$2,0)),"")</f>
        <v/>
      </c>
      <c r="Y19" s="1056"/>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1055" t="str">
        <f>IFERROR(V20*VLOOKUP(AF20,【参考】数式用3!$AN$15:$BU$23,MATCH(N20,【参考】数式用3!$AN$2:$BU$2,0)),"")</f>
        <v/>
      </c>
      <c r="Y20" s="1056"/>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1055">
        <f>IFERROR(V21*VLOOKUP(AF21,【参考】数式用3!$AN$15:$BU$23,MATCH(N21,【参考】数式用3!$AN$2:$BU$2,0)),"")</f>
        <v>0</v>
      </c>
      <c r="Y21" s="1056"/>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1055" t="str">
        <f>IFERROR(V22*VLOOKUP(AF22,【参考】数式用3!$AN$15:$BU$23,MATCH(N22,【参考】数式用3!$AN$2:$BU$2,0)),"")</f>
        <v/>
      </c>
      <c r="Y22" s="1056"/>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1055" t="str">
        <f>IFERROR(V23*VLOOKUP(AF23,【参考】数式用3!$AN$15:$BU$23,MATCH(N23,【参考】数式用3!$AN$2:$BU$2,0)),"")</f>
        <v/>
      </c>
      <c r="Y23" s="1056"/>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1055" t="str">
        <f>IFERROR(V24*VLOOKUP(AF24,【参考】数式用3!$AN$15:$BU$23,MATCH(N24,【参考】数式用3!$AN$2:$BU$2,0)),"")</f>
        <v/>
      </c>
      <c r="Y24" s="1056"/>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1055" t="str">
        <f>IFERROR(V25*VLOOKUP(AF25,【参考】数式用3!$AN$15:$BU$23,MATCH(N25,【参考】数式用3!$AN$2:$BU$2,0)),"")</f>
        <v/>
      </c>
      <c r="Y25" s="1056"/>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1055" t="str">
        <f>IFERROR(V26*VLOOKUP(AF26,【参考】数式用3!$AN$15:$BU$23,MATCH(N26,【参考】数式用3!$AN$2:$BU$2,0)),"")</f>
        <v/>
      </c>
      <c r="Y26" s="1056"/>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1055" t="str">
        <f>IFERROR(V27*VLOOKUP(AF27,【参考】数式用3!$AN$15:$BU$23,MATCH(N27,【参考】数式用3!$AN$2:$BU$2,0)),"")</f>
        <v/>
      </c>
      <c r="Y27" s="1056"/>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1055" t="str">
        <f>IFERROR(V28*VLOOKUP(AF28,【参考】数式用3!$AN$15:$BU$23,MATCH(N28,【参考】数式用3!$AN$2:$BU$2,0)),"")</f>
        <v/>
      </c>
      <c r="Y28" s="1056"/>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1055" t="str">
        <f>IFERROR(V29*VLOOKUP(AF29,【参考】数式用3!$AN$15:$BU$23,MATCH(N29,【参考】数式用3!$AN$2:$BU$2,0)),"")</f>
        <v/>
      </c>
      <c r="Y29" s="1056"/>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1055" t="str">
        <f>IFERROR(V30*VLOOKUP(AF30,【参考】数式用3!$AN$15:$BU$23,MATCH(N30,【参考】数式用3!$AN$2:$BU$2,0)),"")</f>
        <v/>
      </c>
      <c r="Y30" s="1056"/>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1055" t="str">
        <f>IFERROR(V31*VLOOKUP(AF31,【参考】数式用3!$AN$15:$BU$23,MATCH(N31,【参考】数式用3!$AN$2:$BU$2,0)),"")</f>
        <v/>
      </c>
      <c r="Y31" s="1056"/>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1055" t="str">
        <f>IFERROR(V32*VLOOKUP(AF32,【参考】数式用3!$AN$15:$BU$23,MATCH(N32,【参考】数式用3!$AN$2:$BU$2,0)),"")</f>
        <v/>
      </c>
      <c r="Y32" s="1056"/>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1055" t="str">
        <f>IFERROR(V33*VLOOKUP(AF33,【参考】数式用3!$AN$15:$BU$23,MATCH(N33,【参考】数式用3!$AN$2:$BU$2,0)),"")</f>
        <v/>
      </c>
      <c r="Y33" s="1056"/>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1055" t="str">
        <f>IFERROR(V34*VLOOKUP(AF34,【参考】数式用3!$AN$15:$BU$23,MATCH(N34,【参考】数式用3!$AN$2:$BU$2,0)),"")</f>
        <v/>
      </c>
      <c r="Y34" s="1056"/>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1055" t="str">
        <f>IFERROR(V35*VLOOKUP(AF35,【参考】数式用3!$AN$15:$BU$23,MATCH(N35,【参考】数式用3!$AN$2:$BU$2,0)),"")</f>
        <v/>
      </c>
      <c r="Y35" s="1056"/>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1055" t="str">
        <f>IFERROR(V36*VLOOKUP(AF36,【参考】数式用3!$AN$15:$BU$23,MATCH(N36,【参考】数式用3!$AN$2:$BU$2,0)),"")</f>
        <v/>
      </c>
      <c r="Y36" s="1056"/>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1055" t="str">
        <f>IFERROR(V37*VLOOKUP(AF37,【参考】数式用3!$AN$15:$BU$23,MATCH(N37,【参考】数式用3!$AN$2:$BU$2,0)),"")</f>
        <v/>
      </c>
      <c r="Y37" s="1056"/>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1055" t="str">
        <f>IFERROR(V38*VLOOKUP(AF38,【参考】数式用3!$AN$15:$BU$23,MATCH(N38,【参考】数式用3!$AN$2:$BU$2,0)),"")</f>
        <v/>
      </c>
      <c r="Y38" s="1056"/>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1055" t="str">
        <f>IFERROR(V39*VLOOKUP(AF39,【参考】数式用3!$AN$15:$BU$23,MATCH(N39,【参考】数式用3!$AN$2:$BU$2,0)),"")</f>
        <v/>
      </c>
      <c r="Y39" s="1056"/>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1055" t="str">
        <f>IFERROR(V40*VLOOKUP(AF40,【参考】数式用3!$AN$15:$BU$23,MATCH(N40,【参考】数式用3!$AN$2:$BU$2,0)),"")</f>
        <v/>
      </c>
      <c r="Y40" s="1056"/>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1055" t="str">
        <f>IFERROR(V41*VLOOKUP(AF41,【参考】数式用3!$AN$15:$BU$23,MATCH(N41,【参考】数式用3!$AN$2:$BU$2,0)),"")</f>
        <v/>
      </c>
      <c r="Y41" s="1056"/>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1055" t="str">
        <f>IFERROR(V42*VLOOKUP(AF42,【参考】数式用3!$AN$15:$BU$23,MATCH(N42,【参考】数式用3!$AN$2:$BU$2,0)),"")</f>
        <v/>
      </c>
      <c r="Y42" s="1056"/>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1055" t="str">
        <f>IFERROR(V43*VLOOKUP(AF43,【参考】数式用3!$AN$15:$BU$23,MATCH(N43,【参考】数式用3!$AN$2:$BU$2,0)),"")</f>
        <v/>
      </c>
      <c r="Y43" s="1056"/>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1055" t="str">
        <f>IFERROR(V44*VLOOKUP(AF44,【参考】数式用3!$AN$15:$BU$23,MATCH(N44,【参考】数式用3!$AN$2:$BU$2,0)),"")</f>
        <v/>
      </c>
      <c r="Y44" s="1056"/>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1055" t="str">
        <f>IFERROR(V45*VLOOKUP(AF45,【参考】数式用3!$AN$15:$BU$23,MATCH(N45,【参考】数式用3!$AN$2:$BU$2,0)),"")</f>
        <v/>
      </c>
      <c r="Y45" s="1056"/>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1055" t="str">
        <f>IFERROR(V46*VLOOKUP(AF46,【参考】数式用3!$AN$15:$BU$23,MATCH(N46,【参考】数式用3!$AN$2:$BU$2,0)),"")</f>
        <v/>
      </c>
      <c r="Y46" s="1056"/>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1055" t="str">
        <f>IFERROR(V47*VLOOKUP(AF47,【参考】数式用3!$AN$15:$BU$23,MATCH(N47,【参考】数式用3!$AN$2:$BU$2,0)),"")</f>
        <v/>
      </c>
      <c r="Y47" s="1056"/>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1055" t="str">
        <f>IFERROR(V48*VLOOKUP(AF48,【参考】数式用3!$AN$15:$BU$23,MATCH(N48,【参考】数式用3!$AN$2:$BU$2,0)),"")</f>
        <v/>
      </c>
      <c r="Y48" s="1056"/>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1055" t="str">
        <f>IFERROR(V49*VLOOKUP(AF49,【参考】数式用3!$AN$15:$BU$23,MATCH(N49,【参考】数式用3!$AN$2:$BU$2,0)),"")</f>
        <v/>
      </c>
      <c r="Y49" s="1056"/>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1055" t="str">
        <f>IFERROR(V50*VLOOKUP(AF50,【参考】数式用3!$AN$15:$BU$23,MATCH(N50,【参考】数式用3!$AN$2:$BU$2,0)),"")</f>
        <v/>
      </c>
      <c r="Y50" s="1056"/>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1055" t="str">
        <f>IFERROR(V51*VLOOKUP(AF51,【参考】数式用3!$AN$15:$BU$23,MATCH(N51,【参考】数式用3!$AN$2:$BU$2,0)),"")</f>
        <v/>
      </c>
      <c r="Y51" s="1056"/>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1055" t="str">
        <f>IFERROR(V52*VLOOKUP(AF52,【参考】数式用3!$AN$15:$BU$23,MATCH(N52,【参考】数式用3!$AN$2:$BU$2,0)),"")</f>
        <v/>
      </c>
      <c r="Y52" s="1056"/>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1055" t="str">
        <f>IFERROR(V53*VLOOKUP(AF53,【参考】数式用3!$AN$15:$BU$23,MATCH(N53,【参考】数式用3!$AN$2:$BU$2,0)),"")</f>
        <v/>
      </c>
      <c r="Y53" s="1056"/>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1055" t="str">
        <f>IFERROR(V54*VLOOKUP(AF54,【参考】数式用3!$AN$15:$BU$23,MATCH(N54,【参考】数式用3!$AN$2:$BU$2,0)),"")</f>
        <v/>
      </c>
      <c r="Y54" s="1056"/>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1055" t="str">
        <f>IFERROR(V55*VLOOKUP(AF55,【参考】数式用3!$AN$15:$BU$23,MATCH(N55,【参考】数式用3!$AN$2:$BU$2,0)),"")</f>
        <v/>
      </c>
      <c r="Y55" s="1056"/>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1055" t="str">
        <f>IFERROR(V56*VLOOKUP(AF56,【参考】数式用3!$AN$15:$BU$23,MATCH(N56,【参考】数式用3!$AN$2:$BU$2,0)),"")</f>
        <v/>
      </c>
      <c r="Y56" s="1056"/>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1055" t="str">
        <f>IFERROR(V57*VLOOKUP(AF57,【参考】数式用3!$AN$15:$BU$23,MATCH(N57,【参考】数式用3!$AN$2:$BU$2,0)),"")</f>
        <v/>
      </c>
      <c r="Y57" s="1056"/>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1055" t="str">
        <f>IFERROR(V58*VLOOKUP(AF58,【参考】数式用3!$AN$15:$BU$23,MATCH(N58,【参考】数式用3!$AN$2:$BU$2,0)),"")</f>
        <v/>
      </c>
      <c r="Y58" s="1056"/>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1055" t="str">
        <f>IFERROR(V59*VLOOKUP(AF59,【参考】数式用3!$AN$15:$BU$23,MATCH(N59,【参考】数式用3!$AN$2:$BU$2,0)),"")</f>
        <v/>
      </c>
      <c r="Y59" s="1056"/>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1055" t="str">
        <f>IFERROR(V60*VLOOKUP(AF60,【参考】数式用3!$AN$15:$BU$23,MATCH(N60,【参考】数式用3!$AN$2:$BU$2,0)),"")</f>
        <v/>
      </c>
      <c r="Y60" s="1056"/>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1055" t="str">
        <f>IFERROR(V61*VLOOKUP(AF61,【参考】数式用3!$AN$15:$BU$23,MATCH(N61,【参考】数式用3!$AN$2:$BU$2,0)),"")</f>
        <v/>
      </c>
      <c r="Y61" s="1056"/>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1055" t="str">
        <f>IFERROR(V62*VLOOKUP(AF62,【参考】数式用3!$AN$15:$BU$23,MATCH(N62,【参考】数式用3!$AN$2:$BU$2,0)),"")</f>
        <v/>
      </c>
      <c r="Y62" s="1056"/>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1055" t="str">
        <f>IFERROR(V63*VLOOKUP(AF63,【参考】数式用3!$AN$15:$BU$23,MATCH(N63,【参考】数式用3!$AN$2:$BU$2,0)),"")</f>
        <v/>
      </c>
      <c r="Y63" s="1056"/>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1055" t="str">
        <f>IFERROR(V64*VLOOKUP(AF64,【参考】数式用3!$AN$15:$BU$23,MATCH(N64,【参考】数式用3!$AN$2:$BU$2,0)),"")</f>
        <v/>
      </c>
      <c r="Y64" s="1056"/>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1055" t="str">
        <f>IFERROR(V65*VLOOKUP(AF65,【参考】数式用3!$AN$15:$BU$23,MATCH(N65,【参考】数式用3!$AN$2:$BU$2,0)),"")</f>
        <v/>
      </c>
      <c r="Y65" s="1056"/>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1055" t="str">
        <f>IFERROR(V66*VLOOKUP(AF66,【参考】数式用3!$AN$15:$BU$23,MATCH(N66,【参考】数式用3!$AN$2:$BU$2,0)),"")</f>
        <v/>
      </c>
      <c r="Y66" s="1056"/>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1055" t="str">
        <f>IFERROR(V67*VLOOKUP(AF67,【参考】数式用3!$AN$15:$BU$23,MATCH(N67,【参考】数式用3!$AN$2:$BU$2,0)),"")</f>
        <v/>
      </c>
      <c r="Y67" s="1056"/>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1055" t="str">
        <f>IFERROR(V68*VLOOKUP(AF68,【参考】数式用3!$AN$15:$BU$23,MATCH(N68,【参考】数式用3!$AN$2:$BU$2,0)),"")</f>
        <v/>
      </c>
      <c r="Y68" s="1056"/>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1055" t="str">
        <f>IFERROR(V69*VLOOKUP(AF69,【参考】数式用3!$AN$15:$BU$23,MATCH(N69,【参考】数式用3!$AN$2:$BU$2,0)),"")</f>
        <v/>
      </c>
      <c r="Y69" s="1056"/>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1055" t="str">
        <f>IFERROR(V70*VLOOKUP(AF70,【参考】数式用3!$AN$15:$BU$23,MATCH(N70,【参考】数式用3!$AN$2:$BU$2,0)),"")</f>
        <v/>
      </c>
      <c r="Y70" s="1056"/>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1055" t="str">
        <f>IFERROR(V71*VLOOKUP(AF71,【参考】数式用3!$AN$15:$BU$23,MATCH(N71,【参考】数式用3!$AN$2:$BU$2,0)),"")</f>
        <v/>
      </c>
      <c r="Y71" s="1056"/>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1055" t="str">
        <f>IFERROR(V72*VLOOKUP(AF72,【参考】数式用3!$AN$15:$BU$23,MATCH(N72,【参考】数式用3!$AN$2:$BU$2,0)),"")</f>
        <v/>
      </c>
      <c r="Y72" s="1056"/>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1055" t="str">
        <f>IFERROR(V73*VLOOKUP(AF73,【参考】数式用3!$AN$15:$BU$23,MATCH(N73,【参考】数式用3!$AN$2:$BU$2,0)),"")</f>
        <v/>
      </c>
      <c r="Y73" s="1056"/>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1055" t="str">
        <f>IFERROR(V74*VLOOKUP(AF74,【参考】数式用3!$AN$15:$BU$23,MATCH(N74,【参考】数式用3!$AN$2:$BU$2,0)),"")</f>
        <v/>
      </c>
      <c r="Y74" s="1056"/>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1055" t="str">
        <f>IFERROR(V75*VLOOKUP(AF75,【参考】数式用3!$AN$15:$BU$23,MATCH(N75,【参考】数式用3!$AN$2:$BU$2,0)),"")</f>
        <v/>
      </c>
      <c r="Y75" s="1056"/>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1055" t="str">
        <f>IFERROR(V76*VLOOKUP(AF76,【参考】数式用3!$AN$15:$BU$23,MATCH(N76,【参考】数式用3!$AN$2:$BU$2,0)),"")</f>
        <v/>
      </c>
      <c r="Y76" s="1056"/>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1055" t="str">
        <f>IFERROR(V77*VLOOKUP(AF77,【参考】数式用3!$AN$15:$BU$23,MATCH(N77,【参考】数式用3!$AN$2:$BU$2,0)),"")</f>
        <v/>
      </c>
      <c r="Y77" s="1056"/>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1055" t="str">
        <f>IFERROR(V78*VLOOKUP(AF78,【参考】数式用3!$AN$15:$BU$23,MATCH(N78,【参考】数式用3!$AN$2:$BU$2,0)),"")</f>
        <v/>
      </c>
      <c r="Y78" s="1056"/>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1055" t="str">
        <f>IFERROR(V79*VLOOKUP(AF79,【参考】数式用3!$AN$15:$BU$23,MATCH(N79,【参考】数式用3!$AN$2:$BU$2,0)),"")</f>
        <v/>
      </c>
      <c r="Y79" s="1056"/>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1055" t="str">
        <f>IFERROR(V80*VLOOKUP(AF80,【参考】数式用3!$AN$15:$BU$23,MATCH(N80,【参考】数式用3!$AN$2:$BU$2,0)),"")</f>
        <v/>
      </c>
      <c r="Y80" s="1056"/>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1055" t="str">
        <f>IFERROR(V81*VLOOKUP(AF81,【参考】数式用3!$AN$15:$BU$23,MATCH(N81,【参考】数式用3!$AN$2:$BU$2,0)),"")</f>
        <v/>
      </c>
      <c r="Y81" s="1056"/>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1055" t="str">
        <f>IFERROR(V82*VLOOKUP(AF82,【参考】数式用3!$AN$15:$BU$23,MATCH(N82,【参考】数式用3!$AN$2:$BU$2,0)),"")</f>
        <v/>
      </c>
      <c r="Y82" s="1056"/>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1055" t="str">
        <f>IFERROR(V83*VLOOKUP(AF83,【参考】数式用3!$AN$15:$BU$23,MATCH(N83,【参考】数式用3!$AN$2:$BU$2,0)),"")</f>
        <v/>
      </c>
      <c r="Y83" s="1056"/>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1055" t="str">
        <f>IFERROR(V84*VLOOKUP(AF84,【参考】数式用3!$AN$15:$BU$23,MATCH(N84,【参考】数式用3!$AN$2:$BU$2,0)),"")</f>
        <v/>
      </c>
      <c r="Y84" s="1056"/>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1055" t="str">
        <f>IFERROR(V85*VLOOKUP(AF85,【参考】数式用3!$AN$15:$BU$23,MATCH(N85,【参考】数式用3!$AN$2:$BU$2,0)),"")</f>
        <v/>
      </c>
      <c r="Y85" s="1056"/>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1055" t="str">
        <f>IFERROR(V86*VLOOKUP(AF86,【参考】数式用3!$AN$15:$BU$23,MATCH(N86,【参考】数式用3!$AN$2:$BU$2,0)),"")</f>
        <v/>
      </c>
      <c r="Y86" s="1056"/>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1055" t="str">
        <f>IFERROR(V87*VLOOKUP(AF87,【参考】数式用3!$AN$15:$BU$23,MATCH(N87,【参考】数式用3!$AN$2:$BU$2,0)),"")</f>
        <v/>
      </c>
      <c r="Y87" s="1056"/>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1055" t="str">
        <f>IFERROR(V88*VLOOKUP(AF88,【参考】数式用3!$AN$15:$BU$23,MATCH(N88,【参考】数式用3!$AN$2:$BU$2,0)),"")</f>
        <v/>
      </c>
      <c r="Y88" s="1056"/>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1055" t="str">
        <f>IFERROR(V89*VLOOKUP(AF89,【参考】数式用3!$AN$15:$BU$23,MATCH(N89,【参考】数式用3!$AN$2:$BU$2,0)),"")</f>
        <v/>
      </c>
      <c r="Y89" s="1056"/>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1055" t="str">
        <f>IFERROR(V90*VLOOKUP(AF90,【参考】数式用3!$AN$15:$BU$23,MATCH(N90,【参考】数式用3!$AN$2:$BU$2,0)),"")</f>
        <v/>
      </c>
      <c r="Y90" s="1056"/>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1055" t="str">
        <f>IFERROR(V91*VLOOKUP(AF91,【参考】数式用3!$AN$15:$BU$23,MATCH(N91,【参考】数式用3!$AN$2:$BU$2,0)),"")</f>
        <v/>
      </c>
      <c r="Y91" s="1056"/>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1055" t="str">
        <f>IFERROR(V92*VLOOKUP(AF92,【参考】数式用3!$AN$15:$BU$23,MATCH(N92,【参考】数式用3!$AN$2:$BU$2,0)),"")</f>
        <v/>
      </c>
      <c r="Y92" s="1056"/>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1055" t="str">
        <f>IFERROR(V93*VLOOKUP(AF93,【参考】数式用3!$AN$15:$BU$23,MATCH(N93,【参考】数式用3!$AN$2:$BU$2,0)),"")</f>
        <v/>
      </c>
      <c r="Y93" s="1056"/>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1055" t="str">
        <f>IFERROR(V94*VLOOKUP(AF94,【参考】数式用3!$AN$15:$BU$23,MATCH(N94,【参考】数式用3!$AN$2:$BU$2,0)),"")</f>
        <v/>
      </c>
      <c r="Y94" s="1056"/>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1055" t="str">
        <f>IFERROR(V95*VLOOKUP(AF95,【参考】数式用3!$AN$15:$BU$23,MATCH(N95,【参考】数式用3!$AN$2:$BU$2,0)),"")</f>
        <v/>
      </c>
      <c r="Y95" s="1056"/>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1055" t="str">
        <f>IFERROR(V96*VLOOKUP(AF96,【参考】数式用3!$AN$15:$BU$23,MATCH(N96,【参考】数式用3!$AN$2:$BU$2,0)),"")</f>
        <v/>
      </c>
      <c r="Y96" s="1056"/>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1055" t="str">
        <f>IFERROR(V97*VLOOKUP(AF97,【参考】数式用3!$AN$15:$BU$23,MATCH(N97,【参考】数式用3!$AN$2:$BU$2,0)),"")</f>
        <v/>
      </c>
      <c r="Y97" s="1056"/>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1055" t="str">
        <f>IFERROR(V98*VLOOKUP(AF98,【参考】数式用3!$AN$15:$BU$23,MATCH(N98,【参考】数式用3!$AN$2:$BU$2,0)),"")</f>
        <v/>
      </c>
      <c r="Y98" s="1056"/>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1055" t="str">
        <f>IFERROR(V99*VLOOKUP(AF99,【参考】数式用3!$AN$15:$BU$23,MATCH(N99,【参考】数式用3!$AN$2:$BU$2,0)),"")</f>
        <v/>
      </c>
      <c r="Y99" s="1056"/>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1055" t="str">
        <f>IFERROR(V100*VLOOKUP(AF100,【参考】数式用3!$AN$15:$BU$23,MATCH(N100,【参考】数式用3!$AN$2:$BU$2,0)),"")</f>
        <v/>
      </c>
      <c r="Y100" s="1056"/>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1055" t="str">
        <f>IFERROR(V101*VLOOKUP(AF101,【参考】数式用3!$AN$15:$BU$23,MATCH(N101,【参考】数式用3!$AN$2:$BU$2,0)),"")</f>
        <v/>
      </c>
      <c r="Y101" s="1056"/>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1055" t="str">
        <f>IFERROR(V102*VLOOKUP(AF102,【参考】数式用3!$AN$15:$BU$23,MATCH(N102,【参考】数式用3!$AN$2:$BU$2,0)),"")</f>
        <v/>
      </c>
      <c r="Y102" s="1056"/>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1055" t="str">
        <f>IFERROR(V103*VLOOKUP(AF103,【参考】数式用3!$AN$15:$BU$23,MATCH(N103,【参考】数式用3!$AN$2:$BU$2,0)),"")</f>
        <v/>
      </c>
      <c r="Y103" s="1056"/>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1055" t="str">
        <f>IFERROR(V104*VLOOKUP(AF104,【参考】数式用3!$AN$15:$BU$23,MATCH(N104,【参考】数式用3!$AN$2:$BU$2,0)),"")</f>
        <v/>
      </c>
      <c r="Y104" s="1056"/>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1055" t="str">
        <f>IFERROR(V105*VLOOKUP(AF105,【参考】数式用3!$AN$15:$BU$23,MATCH(N105,【参考】数式用3!$AN$2:$BU$2,0)),"")</f>
        <v/>
      </c>
      <c r="Y105" s="1056"/>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1055" t="str">
        <f>IFERROR(V106*VLOOKUP(AF106,【参考】数式用3!$AN$15:$BU$23,MATCH(N106,【参考】数式用3!$AN$2:$BU$2,0)),"")</f>
        <v/>
      </c>
      <c r="Y106" s="1056"/>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1055" t="str">
        <f>IFERROR(V107*VLOOKUP(AF107,【参考】数式用3!$AN$15:$BU$23,MATCH(N107,【参考】数式用3!$AN$2:$BU$2,0)),"")</f>
        <v/>
      </c>
      <c r="Y107" s="1056"/>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1055" t="str">
        <f>IFERROR(V108*VLOOKUP(AF108,【参考】数式用3!$AN$15:$BU$23,MATCH(N108,【参考】数式用3!$AN$2:$BU$2,0)),"")</f>
        <v/>
      </c>
      <c r="Y108" s="1056"/>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1055" t="str">
        <f>IFERROR(V109*VLOOKUP(AF109,【参考】数式用3!$AN$15:$BU$23,MATCH(N109,【参考】数式用3!$AN$2:$BU$2,0)),"")</f>
        <v/>
      </c>
      <c r="Y109" s="1056"/>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1055" t="str">
        <f>IFERROR(V110*VLOOKUP(AF110,【参考】数式用3!$AN$15:$BU$23,MATCH(N110,【参考】数式用3!$AN$2:$BU$2,0)),"")</f>
        <v/>
      </c>
      <c r="Y110" s="1056"/>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1055" t="str">
        <f>IFERROR(V111*VLOOKUP(AF111,【参考】数式用3!$AN$15:$BU$23,MATCH(N111,【参考】数式用3!$AN$2:$BU$2,0)),"")</f>
        <v/>
      </c>
      <c r="Y111" s="1056"/>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1055" t="str">
        <f>IFERROR(V112*VLOOKUP(AF112,【参考】数式用3!$AN$15:$BU$23,MATCH(N112,【参考】数式用3!$AN$2:$BU$2,0)),"")</f>
        <v/>
      </c>
      <c r="Y112" s="1056"/>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1055" t="str">
        <f>IFERROR(V113*VLOOKUP(AF113,【参考】数式用3!$AN$15:$BU$23,MATCH(N113,【参考】数式用3!$AN$2:$BU$2,0)),"")</f>
        <v/>
      </c>
      <c r="Y113" s="1056"/>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1055" t="str">
        <f>IFERROR(V114*VLOOKUP(AF114,【参考】数式用3!$AN$15:$BU$23,MATCH(N114,【参考】数式用3!$AN$2:$BU$2,0)),"")</f>
        <v/>
      </c>
      <c r="Y114" s="1056"/>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1055" t="str">
        <f>IFERROR(V115*VLOOKUP(AF115,【参考】数式用3!$AN$15:$BU$23,MATCH(N115,【参考】数式用3!$AN$2:$BU$2,0)),"")</f>
        <v/>
      </c>
      <c r="Y115" s="1056"/>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0" zoomScaleNormal="120" zoomScaleSheetLayoutView="80" workbookViewId="0"/>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103" t="s">
        <v>16</v>
      </c>
      <c r="AA1" s="1104"/>
      <c r="AB1" s="975" t="str">
        <f>IF(基本情報入力シート!C32="","",基本情報入力シート!C32)</f>
        <v>○○市</v>
      </c>
      <c r="AC1" s="975"/>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10" t="s">
        <v>1937</v>
      </c>
      <c r="C5" s="1010"/>
      <c r="D5" s="984"/>
      <c r="E5" s="984"/>
      <c r="F5" s="984"/>
      <c r="G5" s="984"/>
      <c r="H5" s="984"/>
      <c r="I5" s="984"/>
      <c r="J5" s="984"/>
      <c r="K5" s="984"/>
      <c r="L5" s="984"/>
      <c r="M5" s="985"/>
      <c r="N5" s="365">
        <f>IFERROR(SUM(P14:Q113)+SUM(X14:X113),"")</f>
        <v>44370000</v>
      </c>
      <c r="O5" s="366" t="s">
        <v>4</v>
      </c>
      <c r="P5" s="85"/>
      <c r="Q5" s="85"/>
      <c r="R5" s="986" t="s">
        <v>2009</v>
      </c>
      <c r="S5" s="986" t="s">
        <v>1944</v>
      </c>
      <c r="T5" s="986"/>
      <c r="U5" s="986"/>
      <c r="V5" s="986"/>
      <c r="W5" s="986"/>
      <c r="X5" s="1034"/>
      <c r="Y5" s="370">
        <f>SUM(T14:U113)</f>
        <v>3</v>
      </c>
      <c r="Z5" s="1111" t="str">
        <f>IF(AG6="旧特定加算相当なし","",IF(Y5&gt;=Y6,"○","×"))</f>
        <v>○</v>
      </c>
      <c r="AA5" s="1113" t="s">
        <v>1945</v>
      </c>
      <c r="AB5" s="1114"/>
      <c r="AC5" s="1114"/>
      <c r="AD5" s="1102" t="str">
        <f>IF(OR(AD6="旧処遇加算Ⅰ相当あり",AD7="旧処遇加算Ⅰ相当あり"),"旧処遇加算Ⅰ相当あり","旧処遇加算Ⅰ相当なし")</f>
        <v>旧処遇加算Ⅰ相当あり</v>
      </c>
      <c r="AE5" s="1102"/>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987"/>
      <c r="C6" s="988"/>
      <c r="D6" s="984" t="s">
        <v>2063</v>
      </c>
      <c r="E6" s="984"/>
      <c r="F6" s="984"/>
      <c r="G6" s="984"/>
      <c r="H6" s="984"/>
      <c r="I6" s="984"/>
      <c r="J6" s="984"/>
      <c r="K6" s="984"/>
      <c r="L6" s="984"/>
      <c r="M6" s="985"/>
      <c r="N6" s="368">
        <f>SUM(R$14:R$113,Z$14:Z$113)</f>
        <v>4928000</v>
      </c>
      <c r="O6" s="366" t="s">
        <v>4</v>
      </c>
      <c r="P6" s="85"/>
      <c r="Q6" s="85"/>
      <c r="R6" s="986"/>
      <c r="S6" s="986" t="s">
        <v>2092</v>
      </c>
      <c r="T6" s="986"/>
      <c r="U6" s="986"/>
      <c r="V6" s="986"/>
      <c r="W6" s="986"/>
      <c r="X6" s="1034"/>
      <c r="Y6" s="373">
        <f>SUM(AD:AD)</f>
        <v>3</v>
      </c>
      <c r="Z6" s="1112"/>
      <c r="AA6" s="1113"/>
      <c r="AB6" s="1114"/>
      <c r="AC6" s="1114"/>
      <c r="AD6" s="1102" t="str">
        <f>IF((COUNTIF(O:O,"新加算Ⅰ")+COUNTIF(O:O,"新加算Ⅱ")+COUNTIF(O:O,"新加算Ⅲ")+COUNTIF(O:O,"新加算Ⅴ（１）")+COUNTIF(O:O,"新加算Ⅴ（３）")+COUNTIF(O:O,"新加算Ⅴ（８）"))&gt;=1,"旧処遇加算Ⅰ相当あり","旧処遇加算Ⅰ相当なし")</f>
        <v>旧処遇加算Ⅰ相当あり</v>
      </c>
      <c r="AE6" s="1102"/>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984" t="s">
        <v>2064</v>
      </c>
      <c r="C7" s="984"/>
      <c r="D7" s="984"/>
      <c r="E7" s="984"/>
      <c r="F7" s="984"/>
      <c r="G7" s="984"/>
      <c r="H7" s="984"/>
      <c r="I7" s="984"/>
      <c r="J7" s="984"/>
      <c r="K7" s="984"/>
      <c r="L7" s="984"/>
      <c r="M7" s="1110"/>
      <c r="N7" s="404">
        <f>SUM(V$14:V$1048576,AC$14:AG$1048576)</f>
        <v>19931767.618192531</v>
      </c>
      <c r="O7" s="366" t="s">
        <v>4</v>
      </c>
      <c r="P7" s="85"/>
      <c r="Q7" s="85"/>
      <c r="R7" s="1105" t="s">
        <v>2075</v>
      </c>
      <c r="S7" s="986" t="s">
        <v>1944</v>
      </c>
      <c r="T7" s="986"/>
      <c r="U7" s="986"/>
      <c r="V7" s="986"/>
      <c r="W7" s="986"/>
      <c r="X7" s="1034"/>
      <c r="Y7" s="405">
        <f>SUM(AB:AB)</f>
        <v>0</v>
      </c>
      <c r="Z7" s="1111" t="str">
        <f>IF(AG7="旧特定加算相当なし","",IF(Y7&gt;=Y8,"○","×"))</f>
        <v>○</v>
      </c>
      <c r="AA7" s="1063" t="s">
        <v>1945</v>
      </c>
      <c r="AB7" s="1064"/>
      <c r="AC7" s="1064"/>
      <c r="AD7" s="1102" t="str">
        <f>IF((COUNTIF(W:W,"新加算Ⅰ")+COUNTIF(W:W,"新加算Ⅱ")+COUNTIF(W:W,"新加算Ⅲ"))&gt;=1,"旧処遇加算Ⅰ相当あり","旧処遇加算Ⅰ相当なし")</f>
        <v>旧処遇加算Ⅰ相当なし</v>
      </c>
      <c r="AE7" s="1102"/>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069" t="s">
        <v>2194</v>
      </c>
      <c r="C8" s="1069"/>
      <c r="D8" s="1069"/>
      <c r="E8" s="1069"/>
      <c r="F8" s="1069"/>
      <c r="G8" s="1069"/>
      <c r="H8" s="1069"/>
      <c r="I8" s="1069"/>
      <c r="J8" s="1069"/>
      <c r="K8" s="1069"/>
      <c r="L8" s="1069"/>
      <c r="M8" s="1069"/>
      <c r="N8" s="1069"/>
      <c r="O8" s="1069"/>
      <c r="P8" s="85"/>
      <c r="Q8" s="85"/>
      <c r="R8" s="1106"/>
      <c r="S8" s="986" t="s">
        <v>2190</v>
      </c>
      <c r="T8" s="986"/>
      <c r="U8" s="986"/>
      <c r="V8" s="986"/>
      <c r="W8" s="986"/>
      <c r="X8" s="1034"/>
      <c r="Y8" s="373">
        <f>SUM(AE$14:AE$1048576)</f>
        <v>0</v>
      </c>
      <c r="Z8" s="1112"/>
      <c r="AA8" s="1063"/>
      <c r="AB8" s="1064"/>
      <c r="AC8" s="1064"/>
      <c r="AD8" s="371"/>
      <c r="AE8" s="371"/>
      <c r="AF8" s="371"/>
      <c r="AG8" s="371"/>
      <c r="AH8" s="406"/>
    </row>
    <row r="9" spans="1:34" ht="42" customHeight="1" thickBot="1">
      <c r="A9" s="399"/>
      <c r="B9" s="1070"/>
      <c r="C9" s="1070"/>
      <c r="D9" s="1070"/>
      <c r="E9" s="1070"/>
      <c r="F9" s="1070"/>
      <c r="G9" s="1070"/>
      <c r="H9" s="1070"/>
      <c r="I9" s="1070"/>
      <c r="J9" s="1070"/>
      <c r="K9" s="1070"/>
      <c r="L9" s="1070"/>
      <c r="M9" s="1070"/>
      <c r="N9" s="1070"/>
      <c r="O9" s="1070"/>
      <c r="P9" s="376"/>
      <c r="Q9" s="376"/>
      <c r="R9" s="376"/>
      <c r="S9" s="407"/>
      <c r="T9" s="376"/>
      <c r="U9" s="376"/>
      <c r="V9" s="376"/>
      <c r="W9" s="408"/>
      <c r="X9" s="408"/>
      <c r="Y9" s="408"/>
      <c r="Z9" s="408"/>
      <c r="AA9" s="407"/>
      <c r="AB9" s="408"/>
      <c r="AC9" s="408"/>
    </row>
    <row r="10" spans="1:34" ht="24" customHeight="1" thickBot="1">
      <c r="A10" s="1115"/>
      <c r="B10" s="1118" t="s">
        <v>2174</v>
      </c>
      <c r="C10" s="1119"/>
      <c r="D10" s="1119"/>
      <c r="E10" s="1119"/>
      <c r="F10" s="1119"/>
      <c r="G10" s="1119"/>
      <c r="H10" s="1119"/>
      <c r="I10" s="1120"/>
      <c r="J10" s="1125" t="s">
        <v>41</v>
      </c>
      <c r="K10" s="1127" t="s">
        <v>73</v>
      </c>
      <c r="L10" s="1128"/>
      <c r="M10" s="1133" t="s">
        <v>42</v>
      </c>
      <c r="N10" s="1136" t="s">
        <v>6</v>
      </c>
      <c r="O10" s="1107" t="s">
        <v>2176</v>
      </c>
      <c r="P10" s="1108"/>
      <c r="Q10" s="1108"/>
      <c r="R10" s="1108"/>
      <c r="S10" s="1108"/>
      <c r="T10" s="1108"/>
      <c r="U10" s="1108"/>
      <c r="V10" s="1108"/>
      <c r="W10" s="1108"/>
      <c r="X10" s="1108"/>
      <c r="Y10" s="1108"/>
      <c r="Z10" s="1108"/>
      <c r="AA10" s="1108"/>
      <c r="AB10" s="1108"/>
      <c r="AC10" s="1109"/>
      <c r="AD10" s="1024" t="s">
        <v>2058</v>
      </c>
      <c r="AE10" s="974"/>
      <c r="AF10" s="974" t="s">
        <v>2059</v>
      </c>
      <c r="AG10" s="974"/>
    </row>
    <row r="11" spans="1:34" ht="21.75" customHeight="1">
      <c r="A11" s="1116"/>
      <c r="B11" s="1121"/>
      <c r="C11" s="1122"/>
      <c r="D11" s="1122"/>
      <c r="E11" s="1122"/>
      <c r="F11" s="1122"/>
      <c r="G11" s="1122"/>
      <c r="H11" s="1122"/>
      <c r="I11" s="1123"/>
      <c r="J11" s="1126"/>
      <c r="K11" s="1129"/>
      <c r="L11" s="1130"/>
      <c r="M11" s="1134"/>
      <c r="N11" s="1137"/>
      <c r="O11" s="1080" t="s">
        <v>1943</v>
      </c>
      <c r="P11" s="1081"/>
      <c r="Q11" s="1081"/>
      <c r="R11" s="1081"/>
      <c r="S11" s="1081"/>
      <c r="T11" s="1081"/>
      <c r="U11" s="1082"/>
      <c r="V11" s="1075" t="s">
        <v>2077</v>
      </c>
      <c r="W11" s="1083" t="s">
        <v>2074</v>
      </c>
      <c r="X11" s="1084"/>
      <c r="Y11" s="1084"/>
      <c r="Z11" s="1084"/>
      <c r="AA11" s="1084"/>
      <c r="AB11" s="1085"/>
      <c r="AC11" s="1075" t="s">
        <v>2113</v>
      </c>
      <c r="AD11" s="1024"/>
      <c r="AE11" s="974"/>
      <c r="AF11" s="974"/>
      <c r="AG11" s="974"/>
    </row>
    <row r="12" spans="1:34" ht="36.75" customHeight="1">
      <c r="A12" s="1116"/>
      <c r="B12" s="1121"/>
      <c r="C12" s="1122"/>
      <c r="D12" s="1122"/>
      <c r="E12" s="1122"/>
      <c r="F12" s="1122"/>
      <c r="G12" s="1122"/>
      <c r="H12" s="1122"/>
      <c r="I12" s="1123"/>
      <c r="J12" s="1126"/>
      <c r="K12" s="1131"/>
      <c r="L12" s="1132"/>
      <c r="M12" s="1134"/>
      <c r="N12" s="1137"/>
      <c r="O12" s="1071" t="s">
        <v>2003</v>
      </c>
      <c r="P12" s="1086" t="s">
        <v>133</v>
      </c>
      <c r="Q12" s="1087"/>
      <c r="R12" s="1078" t="s">
        <v>2007</v>
      </c>
      <c r="S12" s="1078" t="s">
        <v>2006</v>
      </c>
      <c r="T12" s="1090" t="s">
        <v>2060</v>
      </c>
      <c r="U12" s="1091"/>
      <c r="V12" s="1076"/>
      <c r="W12" s="1071" t="s">
        <v>2078</v>
      </c>
      <c r="X12" s="1073" t="s">
        <v>133</v>
      </c>
      <c r="Y12" s="1065" t="s">
        <v>2007</v>
      </c>
      <c r="Z12" s="1066"/>
      <c r="AA12" s="1078" t="s">
        <v>2006</v>
      </c>
      <c r="AB12" s="409" t="s">
        <v>2060</v>
      </c>
      <c r="AC12" s="1076"/>
      <c r="AD12" s="1024"/>
      <c r="AE12" s="974"/>
      <c r="AF12" s="974"/>
      <c r="AG12" s="974"/>
    </row>
    <row r="13" spans="1:34" ht="72" customHeight="1" thickBot="1">
      <c r="A13" s="1117"/>
      <c r="B13" s="1088"/>
      <c r="C13" s="1124"/>
      <c r="D13" s="1124"/>
      <c r="E13" s="1124"/>
      <c r="F13" s="1124"/>
      <c r="G13" s="1124"/>
      <c r="H13" s="1124"/>
      <c r="I13" s="1089"/>
      <c r="J13" s="1074"/>
      <c r="K13" s="410" t="s">
        <v>44</v>
      </c>
      <c r="L13" s="410" t="s">
        <v>45</v>
      </c>
      <c r="M13" s="1135"/>
      <c r="N13" s="1138"/>
      <c r="O13" s="1072"/>
      <c r="P13" s="1088"/>
      <c r="Q13" s="1089"/>
      <c r="R13" s="1079"/>
      <c r="S13" s="1079"/>
      <c r="T13" s="1100" t="s">
        <v>2114</v>
      </c>
      <c r="U13" s="1101"/>
      <c r="V13" s="1077"/>
      <c r="W13" s="1072"/>
      <c r="X13" s="1074"/>
      <c r="Y13" s="1067"/>
      <c r="Z13" s="1068"/>
      <c r="AA13" s="1079"/>
      <c r="AB13" s="411" t="s">
        <v>2115</v>
      </c>
      <c r="AC13" s="1077"/>
      <c r="AD13" s="380" t="s">
        <v>2010</v>
      </c>
      <c r="AE13" s="526" t="s">
        <v>2011</v>
      </c>
      <c r="AF13" s="412" t="s">
        <v>2010</v>
      </c>
      <c r="AG13" s="412" t="s">
        <v>2011</v>
      </c>
    </row>
    <row r="14" spans="1:34" s="390" customFormat="1" ht="24.95" customHeight="1">
      <c r="A14" s="413" t="s">
        <v>2076</v>
      </c>
      <c r="B14" s="1035" t="str">
        <f>IF(基本情報入力シート!C53="","",基本情報入力シート!C53)</f>
        <v>1314567891</v>
      </c>
      <c r="C14" s="1036"/>
      <c r="D14" s="1036"/>
      <c r="E14" s="1036"/>
      <c r="F14" s="1036"/>
      <c r="G14" s="1036"/>
      <c r="H14" s="1036"/>
      <c r="I14" s="1037"/>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096">
        <v>5100000</v>
      </c>
      <c r="Q14" s="1097"/>
      <c r="R14" s="414" t="str">
        <f>IFERROR(IF('別紙様式3-2（４・５月）'!Z16="ベア加算","",P14*VLOOKUP(N14,【参考】数式用!$AD$2:$AH$37,MATCH(O14,【参考】数式用!$K$4:$N$4,0)+1,0)),"")</f>
        <v/>
      </c>
      <c r="S14" s="74"/>
      <c r="T14" s="1096">
        <v>1</v>
      </c>
      <c r="U14" s="1097"/>
      <c r="V14" s="415">
        <f>IFERROR(P14*VLOOKUP(AF14,【参考】数式用4!$EY$3:$GF$106,MATCH(N14,【参考】数式用4!$EY$2:$GF$2,0)),"")</f>
        <v>1981294.9640287771</v>
      </c>
      <c r="W14" s="81" t="s">
        <v>2220</v>
      </c>
      <c r="X14" s="82"/>
      <c r="Y14" s="1098" t="str">
        <f>IFERROR(IF('別紙様式3-2（４・５月）'!Z16="ベア加算","",W14*VLOOKUP(N14,【参考】数式用!$AD$2:$AH$27,MATCH(O14,【参考】数式用!$K$4:$N$4,0)+1,0)),"")</f>
        <v/>
      </c>
      <c r="Z14" s="1099"/>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92">
        <v>2320000</v>
      </c>
      <c r="Q15" s="1093"/>
      <c r="R15" s="419" t="str">
        <f>IFERROR(IF('別紙様式3-2（４・５月）'!Z17="ベア加算","",P15*VLOOKUP(N15,【参考】数式用!$AD$2:$AH$37,MATCH(O15,【参考】数式用!$K$4:$N$4,0)+1,0)),"")</f>
        <v/>
      </c>
      <c r="S15" s="72"/>
      <c r="T15" s="1094">
        <v>1</v>
      </c>
      <c r="U15" s="1095"/>
      <c r="V15" s="420">
        <f>IFERROR(P15*VLOOKUP(AF15,【参考】数式用4!$EY$3:$GF$106,MATCH(N15,【参考】数式用4!$EY$2:$GF$2,0)),"")</f>
        <v>848358.2089552239</v>
      </c>
      <c r="W15" s="49" t="s">
        <v>2220</v>
      </c>
      <c r="X15" s="71"/>
      <c r="Y15" s="1062" t="str">
        <f>IFERROR(IF('別紙様式3-2（４・５月）'!Z17="ベア加算","",W15*VLOOKUP(N15,【参考】数式用!$AD$2:$AH$27,MATCH(O15,【参考】数式用!$K$4:$N$4,0)+1,0)),"")</f>
        <v/>
      </c>
      <c r="Z15" s="1062"/>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92">
        <v>2200000</v>
      </c>
      <c r="Q16" s="1093"/>
      <c r="R16" s="419" t="str">
        <f>IFERROR(IF('別紙様式3-2（４・５月）'!Z18="ベア加算","",P16*VLOOKUP(N16,【参考】数式用!$AD$2:$AH$37,MATCH(O16,【参考】数式用!$K$4:$N$4,0)+1,0)),"")</f>
        <v/>
      </c>
      <c r="S16" s="72"/>
      <c r="T16" s="1094"/>
      <c r="U16" s="1095"/>
      <c r="V16" s="420">
        <f>IFERROR(P16*VLOOKUP(AF16,【参考】数式用4!$EY$3:$GF$106,MATCH(N16,【参考】数式用4!$EY$2:$GF$2,0)),"")</f>
        <v>479999.99999999994</v>
      </c>
      <c r="W16" s="49" t="s">
        <v>2220</v>
      </c>
      <c r="X16" s="71"/>
      <c r="Y16" s="1062" t="str">
        <f>IFERROR(IF('別紙様式3-2（４・５月）'!Z18="ベア加算","",W16*VLOOKUP(N16,【参考】数式用!$AD$2:$AH$27,MATCH(O16,【参考】数式用!$K$4:$N$4,0)+1,0)),"")</f>
        <v/>
      </c>
      <c r="Z16" s="1062"/>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92">
        <v>850000</v>
      </c>
      <c r="Q17" s="1093"/>
      <c r="R17" s="419" t="str">
        <f>IFERROR(IF('別紙様式3-2（４・５月）'!Z19="ベア加算","",P17*VLOOKUP(N17,【参考】数式用!$AD$2:$AH$37,MATCH(O17,【参考】数式用!$K$4:$N$4,0)+1,0)),"")</f>
        <v/>
      </c>
      <c r="S17" s="72"/>
      <c r="T17" s="1094"/>
      <c r="U17" s="1095"/>
      <c r="V17" s="420">
        <f>IFERROR(P17*VLOOKUP(AF17,【参考】数式用4!$EY$3:$GF$106,MATCH(N17,【参考】数式用4!$EY$2:$GF$2,0)),"")</f>
        <v>246774.19354838712</v>
      </c>
      <c r="W17" s="49" t="s">
        <v>1988</v>
      </c>
      <c r="X17" s="71">
        <v>2400000</v>
      </c>
      <c r="Y17" s="1062" t="str">
        <f>IFERROR(IF('別紙様式3-2（４・５月）'!Z19="ベア加算","",W17*VLOOKUP(N17,【参考】数式用!$AD$2:$AH$27,MATCH(O17,【参考】数式用!$K$4:$N$4,0)+1,0)),"")</f>
        <v/>
      </c>
      <c r="Z17" s="1062"/>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92"/>
      <c r="Q18" s="1093"/>
      <c r="R18" s="419" t="str">
        <f>IFERROR(IF('別紙様式3-2（４・５月）'!Z20="ベア加算","",P18*VLOOKUP(N18,【参考】数式用!$AD$2:$AH$37,MATCH(O18,【参考】数式用!$K$4:$N$4,0)+1,0)),"")</f>
        <v/>
      </c>
      <c r="S18" s="72"/>
      <c r="T18" s="1094"/>
      <c r="U18" s="1095"/>
      <c r="V18" s="420" t="str">
        <f>IFERROR(P18*VLOOKUP(AF18,【参考】数式用4!$EY$3:$GF$106,MATCH(N18,【参考】数式用4!$EY$2:$GF$2,0)),"")</f>
        <v/>
      </c>
      <c r="W18" s="49" t="s">
        <v>2220</v>
      </c>
      <c r="X18" s="71"/>
      <c r="Y18" s="1062" t="str">
        <f>IFERROR(IF('別紙様式3-2（４・５月）'!Z20="ベア加算","",W18*VLOOKUP(N18,【参考】数式用!$AD$2:$AH$27,MATCH(O18,【参考】数式用!$K$4:$N$4,0)+1,0)),"")</f>
        <v/>
      </c>
      <c r="Z18" s="1062"/>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92">
        <v>28000000</v>
      </c>
      <c r="Q19" s="1093"/>
      <c r="R19" s="419">
        <f>IFERROR(IF('別紙様式3-2（４・５月）'!Z21="ベア加算","",P19*VLOOKUP(N19,【参考】数式用!$AD$2:$AH$37,MATCH(O19,【参考】数式用!$K$4:$N$4,0)+1,0)),"")</f>
        <v>4928000</v>
      </c>
      <c r="S19" s="72" t="s">
        <v>2219</v>
      </c>
      <c r="T19" s="1094">
        <v>1</v>
      </c>
      <c r="U19" s="1095"/>
      <c r="V19" s="420">
        <f>IFERROR(P19*VLOOKUP(AF19,【参考】数式用4!$EY$3:$GF$106,MATCH(N19,【参考】数式用4!$EY$2:$GF$2,0)),"")</f>
        <v>13207547.16981132</v>
      </c>
      <c r="W19" s="49" t="s">
        <v>2220</v>
      </c>
      <c r="X19" s="71"/>
      <c r="Y19" s="1062" t="str">
        <f>IFERROR(IF('別紙様式3-2（４・５月）'!Z21="ベア加算","",W19*VLOOKUP(N19,【参考】数式用!$AD$2:$AH$27,MATCH(O19,【参考】数式用!$K$4:$N$4,0)+1,0)),"")</f>
        <v/>
      </c>
      <c r="Z19" s="1062"/>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92">
        <v>3500000</v>
      </c>
      <c r="Q20" s="1093"/>
      <c r="R20" s="419" t="str">
        <f>IFERROR(IF('別紙様式3-2（４・５月）'!Z22="ベア加算","",P20*VLOOKUP(N20,【参考】数式用!$AD$2:$AH$37,MATCH(O20,【参考】数式用!$K$4:$N$4,0)+1,0)),"")</f>
        <v/>
      </c>
      <c r="S20" s="72"/>
      <c r="T20" s="1094"/>
      <c r="U20" s="1095"/>
      <c r="V20" s="420">
        <f>IFERROR(P20*VLOOKUP(AF20,【参考】数式用4!$EY$3:$GF$106,MATCH(N20,【参考】数式用4!$EY$2:$GF$2,0)),"")</f>
        <v>1619402.9850746267</v>
      </c>
      <c r="W20" s="49" t="s">
        <v>2220</v>
      </c>
      <c r="X20" s="71"/>
      <c r="Y20" s="1062" t="str">
        <f>IFERROR(IF('別紙様式3-2（４・５月）'!Z22="ベア加算","",W20*VLOOKUP(N20,【参考】数式用!$AD$2:$AH$27,MATCH(O20,【参考】数式用!$K$4:$N$4,0)+1,0)),"")</f>
        <v/>
      </c>
      <c r="Z20" s="1062"/>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92"/>
      <c r="Q21" s="1093"/>
      <c r="R21" s="419" t="str">
        <f>IFERROR(IF('別紙様式3-2（４・５月）'!Z23="ベア加算","",P21*VLOOKUP(N21,【参考】数式用!$AD$2:$AH$37,MATCH(O21,【参考】数式用!$K$4:$N$4,0)+1,0)),"")</f>
        <v/>
      </c>
      <c r="S21" s="72"/>
      <c r="T21" s="1094"/>
      <c r="U21" s="1095"/>
      <c r="V21" s="420" t="str">
        <f>IFERROR(P21*VLOOKUP(AF21,【参考】数式用4!$EY$3:$GF$106,MATCH(N21,【参考】数式用4!$EY$2:$GF$2,0)),"")</f>
        <v/>
      </c>
      <c r="W21" s="49"/>
      <c r="X21" s="71"/>
      <c r="Y21" s="1062" t="str">
        <f>IFERROR(IF('別紙様式3-2（４・５月）'!Z23="ベア加算","",W21*VLOOKUP(N21,【参考】数式用!$AD$2:$AH$27,MATCH(O21,【参考】数式用!$K$4:$N$4,0)+1,0)),"")</f>
        <v/>
      </c>
      <c r="Z21" s="1062"/>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92"/>
      <c r="Q22" s="1093"/>
      <c r="R22" s="419" t="str">
        <f>IFERROR(IF('別紙様式3-2（４・５月）'!Z24="ベア加算","",P22*VLOOKUP(N22,【参考】数式用!$AD$2:$AH$37,MATCH(O22,【参考】数式用!$K$4:$N$4,0)+1,0)),"")</f>
        <v/>
      </c>
      <c r="S22" s="72"/>
      <c r="T22" s="1094"/>
      <c r="U22" s="1095"/>
      <c r="V22" s="420" t="str">
        <f>IFERROR(P22*VLOOKUP(AF22,【参考】数式用4!$EY$3:$GF$106,MATCH(N22,【参考】数式用4!$EY$2:$GF$2,0)),"")</f>
        <v/>
      </c>
      <c r="W22" s="49"/>
      <c r="X22" s="71"/>
      <c r="Y22" s="1062" t="str">
        <f>IFERROR(IF('別紙様式3-2（４・５月）'!Z24="ベア加算","",W22*VLOOKUP(N22,【参考】数式用!$AD$2:$AH$27,MATCH(O22,【参考】数式用!$K$4:$N$4,0)+1,0)),"")</f>
        <v/>
      </c>
      <c r="Z22" s="1062"/>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92"/>
      <c r="Q23" s="1093"/>
      <c r="R23" s="419" t="str">
        <f>IFERROR(IF('別紙様式3-2（４・５月）'!Z25="ベア加算","",P23*VLOOKUP(N23,【参考】数式用!$AD$2:$AH$37,MATCH(O23,【参考】数式用!$K$4:$N$4,0)+1,0)),"")</f>
        <v/>
      </c>
      <c r="S23" s="72"/>
      <c r="T23" s="1094"/>
      <c r="U23" s="1095"/>
      <c r="V23" s="420" t="str">
        <f>IFERROR(P23*VLOOKUP(AF23,【参考】数式用4!$EY$3:$GF$106,MATCH(N23,【参考】数式用4!$EY$2:$GF$2,0)),"")</f>
        <v/>
      </c>
      <c r="W23" s="49"/>
      <c r="X23" s="71"/>
      <c r="Y23" s="1062" t="str">
        <f>IFERROR(IF('別紙様式3-2（４・５月）'!Z25="ベア加算","",W23*VLOOKUP(N23,【参考】数式用!$AD$2:$AH$27,MATCH(O23,【参考】数式用!$K$4:$N$4,0)+1,0)),"")</f>
        <v/>
      </c>
      <c r="Z23" s="1062"/>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92"/>
      <c r="Q24" s="1093"/>
      <c r="R24" s="419" t="str">
        <f>IFERROR(IF('別紙様式3-2（４・５月）'!Z26="ベア加算","",P24*VLOOKUP(N24,【参考】数式用!$AD$2:$AH$37,MATCH(O24,【参考】数式用!$K$4:$N$4,0)+1,0)),"")</f>
        <v/>
      </c>
      <c r="S24" s="72"/>
      <c r="T24" s="1094"/>
      <c r="U24" s="1095"/>
      <c r="V24" s="420" t="str">
        <f>IFERROR(P24*VLOOKUP(AF24,【参考】数式用4!$EY$3:$GF$106,MATCH(N24,【参考】数式用4!$EY$2:$GF$2,0)),"")</f>
        <v/>
      </c>
      <c r="W24" s="49"/>
      <c r="X24" s="71"/>
      <c r="Y24" s="1062" t="str">
        <f>IFERROR(IF('別紙様式3-2（４・５月）'!Z26="ベア加算","",W24*VLOOKUP(N24,【参考】数式用!$AD$2:$AH$27,MATCH(O24,【参考】数式用!$K$4:$N$4,0)+1,0)),"")</f>
        <v/>
      </c>
      <c r="Z24" s="1062"/>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92"/>
      <c r="Q25" s="1093"/>
      <c r="R25" s="419" t="str">
        <f>IFERROR(IF('別紙様式3-2（４・５月）'!Z27="ベア加算","",P25*VLOOKUP(N25,【参考】数式用!$AD$2:$AH$37,MATCH(O25,【参考】数式用!$K$4:$N$4,0)+1,0)),"")</f>
        <v/>
      </c>
      <c r="S25" s="72"/>
      <c r="T25" s="1094"/>
      <c r="U25" s="1095"/>
      <c r="V25" s="420" t="str">
        <f>IFERROR(P25*VLOOKUP(AF25,【参考】数式用4!$EY$3:$GF$106,MATCH(N25,【参考】数式用4!$EY$2:$GF$2,0)),"")</f>
        <v/>
      </c>
      <c r="W25" s="49"/>
      <c r="X25" s="71"/>
      <c r="Y25" s="1062" t="str">
        <f>IFERROR(IF('別紙様式3-2（４・５月）'!Z27="ベア加算","",W25*VLOOKUP(N25,【参考】数式用!$AD$2:$AH$27,MATCH(O25,【参考】数式用!$K$4:$N$4,0)+1,0)),"")</f>
        <v/>
      </c>
      <c r="Z25" s="1062"/>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92"/>
      <c r="Q26" s="1093"/>
      <c r="R26" s="419" t="str">
        <f>IFERROR(IF('別紙様式3-2（４・５月）'!Z28="ベア加算","",P26*VLOOKUP(N26,【参考】数式用!$AD$2:$AH$37,MATCH(O26,【参考】数式用!$K$4:$N$4,0)+1,0)),"")</f>
        <v/>
      </c>
      <c r="S26" s="72"/>
      <c r="T26" s="1094"/>
      <c r="U26" s="1095"/>
      <c r="V26" s="420" t="str">
        <f>IFERROR(P26*VLOOKUP(AF26,【参考】数式用4!$EY$3:$GF$106,MATCH(N26,【参考】数式用4!$EY$2:$GF$2,0)),"")</f>
        <v/>
      </c>
      <c r="W26" s="49"/>
      <c r="X26" s="71"/>
      <c r="Y26" s="1062" t="str">
        <f>IFERROR(IF('別紙様式3-2（４・５月）'!Z28="ベア加算","",W26*VLOOKUP(N26,【参考】数式用!$AD$2:$AH$27,MATCH(O26,【参考】数式用!$K$4:$N$4,0)+1,0)),"")</f>
        <v/>
      </c>
      <c r="Z26" s="1062"/>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92"/>
      <c r="Q27" s="1093"/>
      <c r="R27" s="419" t="str">
        <f>IFERROR(IF('別紙様式3-2（４・５月）'!Z29="ベア加算","",P27*VLOOKUP(N27,【参考】数式用!$AD$2:$AH$37,MATCH(O27,【参考】数式用!$K$4:$N$4,0)+1,0)),"")</f>
        <v/>
      </c>
      <c r="S27" s="72"/>
      <c r="T27" s="1094"/>
      <c r="U27" s="1095"/>
      <c r="V27" s="420" t="str">
        <f>IFERROR(P27*VLOOKUP(AF27,【参考】数式用4!$EY$3:$GF$106,MATCH(N27,【参考】数式用4!$EY$2:$GF$2,0)),"")</f>
        <v/>
      </c>
      <c r="W27" s="49"/>
      <c r="X27" s="71"/>
      <c r="Y27" s="1062" t="str">
        <f>IFERROR(IF('別紙様式3-2（４・５月）'!Z29="ベア加算","",W27*VLOOKUP(N27,【参考】数式用!$AD$2:$AH$27,MATCH(O27,【参考】数式用!$K$4:$N$4,0)+1,0)),"")</f>
        <v/>
      </c>
      <c r="Z27" s="1062"/>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92"/>
      <c r="Q28" s="1093"/>
      <c r="R28" s="419" t="str">
        <f>IFERROR(IF('別紙様式3-2（４・５月）'!Z30="ベア加算","",P28*VLOOKUP(N28,【参考】数式用!$AD$2:$AH$37,MATCH(O28,【参考】数式用!$K$4:$N$4,0)+1,0)),"")</f>
        <v/>
      </c>
      <c r="S28" s="72"/>
      <c r="T28" s="1094"/>
      <c r="U28" s="1095"/>
      <c r="V28" s="420" t="str">
        <f>IFERROR(P28*VLOOKUP(AF28,【参考】数式用4!$EY$3:$GF$106,MATCH(N28,【参考】数式用4!$EY$2:$GF$2,0)),"")</f>
        <v/>
      </c>
      <c r="W28" s="49"/>
      <c r="X28" s="71"/>
      <c r="Y28" s="1062" t="str">
        <f>IFERROR(IF('別紙様式3-2（４・５月）'!Z30="ベア加算","",W28*VLOOKUP(N28,【参考】数式用!$AD$2:$AH$27,MATCH(O28,【参考】数式用!$K$4:$N$4,0)+1,0)),"")</f>
        <v/>
      </c>
      <c r="Z28" s="1062"/>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92"/>
      <c r="Q29" s="1093"/>
      <c r="R29" s="434" t="str">
        <f>IFERROR(IF('別紙様式3-2（４・５月）'!Z31="ベア加算","",P29*VLOOKUP(N29,【参考】数式用!$AD$2:$AH$37,MATCH(O29,【参考】数式用!$K$4:$N$4,0)+1,0)),"")</f>
        <v/>
      </c>
      <c r="S29" s="72"/>
      <c r="T29" s="1092"/>
      <c r="U29" s="1093"/>
      <c r="V29" s="420" t="str">
        <f>IFERROR(P29*VLOOKUP(AF29,【参考】数式用4!$EY$3:$GF$106,MATCH(N29,【参考】数式用4!$EY$2:$GF$2,0)),"")</f>
        <v/>
      </c>
      <c r="W29" s="50"/>
      <c r="X29" s="431"/>
      <c r="Y29" s="1062" t="str">
        <f>IFERROR(IF('別紙様式3-2（４・５月）'!Z31="ベア加算","",W29*VLOOKUP(N29,【参考】数式用!$AD$2:$AH$27,MATCH(O29,【参考】数式用!$K$4:$N$4,0)+1,0)),"")</f>
        <v/>
      </c>
      <c r="Z29" s="1062"/>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92"/>
      <c r="Q30" s="1093"/>
      <c r="R30" s="419" t="str">
        <f>IFERROR(IF('別紙様式3-2（４・５月）'!Z32="ベア加算","",P30*VLOOKUP(N30,【参考】数式用!$AD$2:$AH$37,MATCH(O30,【参考】数式用!$K$4:$N$4,0)+1,0)),"")</f>
        <v/>
      </c>
      <c r="S30" s="72"/>
      <c r="T30" s="1094"/>
      <c r="U30" s="1095"/>
      <c r="V30" s="420" t="str">
        <f>IFERROR(P30*VLOOKUP(AF30,【参考】数式用4!$EY$3:$GF$106,MATCH(N30,【参考】数式用4!$EY$2:$GF$2,0)),"")</f>
        <v/>
      </c>
      <c r="W30" s="49"/>
      <c r="X30" s="71"/>
      <c r="Y30" s="1062" t="str">
        <f>IFERROR(IF('別紙様式3-2（４・５月）'!Z32="ベア加算","",W30*VLOOKUP(N30,【参考】数式用!$AD$2:$AH$27,MATCH(O30,【参考】数式用!$K$4:$N$4,0)+1,0)),"")</f>
        <v/>
      </c>
      <c r="Z30" s="1062"/>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92"/>
      <c r="Q31" s="1093"/>
      <c r="R31" s="419" t="str">
        <f>IFERROR(IF('別紙様式3-2（４・５月）'!Z33="ベア加算","",P31*VLOOKUP(N31,【参考】数式用!$AD$2:$AH$37,MATCH(O31,【参考】数式用!$K$4:$N$4,0)+1,0)),"")</f>
        <v/>
      </c>
      <c r="S31" s="72"/>
      <c r="T31" s="1094"/>
      <c r="U31" s="1095"/>
      <c r="V31" s="420" t="str">
        <f>IFERROR(P31*VLOOKUP(AF31,【参考】数式用4!$EY$3:$GF$106,MATCH(N31,【参考】数式用4!$EY$2:$GF$2,0)),"")</f>
        <v/>
      </c>
      <c r="W31" s="49"/>
      <c r="X31" s="71"/>
      <c r="Y31" s="1062" t="str">
        <f>IFERROR(IF('別紙様式3-2（４・５月）'!Z33="ベア加算","",W31*VLOOKUP(N31,【参考】数式用!$AD$2:$AH$27,MATCH(O31,【参考】数式用!$K$4:$N$4,0)+1,0)),"")</f>
        <v/>
      </c>
      <c r="Z31" s="1062"/>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92"/>
      <c r="Q32" s="1093"/>
      <c r="R32" s="419" t="str">
        <f>IFERROR(IF('別紙様式3-2（４・５月）'!Z34="ベア加算","",P32*VLOOKUP(N32,【参考】数式用!$AD$2:$AH$37,MATCH(O32,【参考】数式用!$K$4:$N$4,0)+1,0)),"")</f>
        <v/>
      </c>
      <c r="S32" s="72"/>
      <c r="T32" s="1094"/>
      <c r="U32" s="1095"/>
      <c r="V32" s="420" t="str">
        <f>IFERROR(P32*VLOOKUP(AF32,【参考】数式用4!$EY$3:$GF$106,MATCH(N32,【参考】数式用4!$EY$2:$GF$2,0)),"")</f>
        <v/>
      </c>
      <c r="W32" s="49"/>
      <c r="X32" s="71"/>
      <c r="Y32" s="1062" t="str">
        <f>IFERROR(IF('別紙様式3-2（４・５月）'!Z34="ベア加算","",W32*VLOOKUP(N32,【参考】数式用!$AD$2:$AH$27,MATCH(O32,【参考】数式用!$K$4:$N$4,0)+1,0)),"")</f>
        <v/>
      </c>
      <c r="Z32" s="1062"/>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92"/>
      <c r="Q33" s="1093"/>
      <c r="R33" s="419" t="str">
        <f>IFERROR(IF('別紙様式3-2（４・５月）'!Z35="ベア加算","",P33*VLOOKUP(N33,【参考】数式用!$AD$2:$AH$37,MATCH(O33,【参考】数式用!$K$4:$N$4,0)+1,0)),"")</f>
        <v/>
      </c>
      <c r="S33" s="72"/>
      <c r="T33" s="1094"/>
      <c r="U33" s="1095"/>
      <c r="V33" s="420" t="str">
        <f>IFERROR(P33*VLOOKUP(AF33,【参考】数式用4!$EY$3:$GF$106,MATCH(N33,【参考】数式用4!$EY$2:$GF$2,0)),"")</f>
        <v/>
      </c>
      <c r="W33" s="49"/>
      <c r="X33" s="71"/>
      <c r="Y33" s="1062" t="str">
        <f>IFERROR(IF('別紙様式3-2（４・５月）'!Z35="ベア加算","",W33*VLOOKUP(N33,【参考】数式用!$AD$2:$AH$27,MATCH(O33,【参考】数式用!$K$4:$N$4,0)+1,0)),"")</f>
        <v/>
      </c>
      <c r="Z33" s="1062"/>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92"/>
      <c r="Q34" s="1093"/>
      <c r="R34" s="419" t="str">
        <f>IFERROR(IF('別紙様式3-2（４・５月）'!Z36="ベア加算","",P34*VLOOKUP(N34,【参考】数式用!$AD$2:$AH$37,MATCH(O34,【参考】数式用!$K$4:$N$4,0)+1,0)),"")</f>
        <v/>
      </c>
      <c r="S34" s="72"/>
      <c r="T34" s="1094"/>
      <c r="U34" s="1095"/>
      <c r="V34" s="420" t="str">
        <f>IFERROR(P34*VLOOKUP(AF34,【参考】数式用4!$EY$3:$GF$106,MATCH(N34,【参考】数式用4!$EY$2:$GF$2,0)),"")</f>
        <v/>
      </c>
      <c r="W34" s="49"/>
      <c r="X34" s="71"/>
      <c r="Y34" s="1062" t="str">
        <f>IFERROR(IF('別紙様式3-2（４・５月）'!Z36="ベア加算","",W34*VLOOKUP(N34,【参考】数式用!$AD$2:$AH$27,MATCH(O34,【参考】数式用!$K$4:$N$4,0)+1,0)),"")</f>
        <v/>
      </c>
      <c r="Z34" s="1062"/>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92"/>
      <c r="Q35" s="1093"/>
      <c r="R35" s="419" t="str">
        <f>IFERROR(IF('別紙様式3-2（４・５月）'!Z37="ベア加算","",P35*VLOOKUP(N35,【参考】数式用!$AD$2:$AH$37,MATCH(O35,【参考】数式用!$K$4:$N$4,0)+1,0)),"")</f>
        <v/>
      </c>
      <c r="S35" s="72"/>
      <c r="T35" s="1094"/>
      <c r="U35" s="1095"/>
      <c r="V35" s="420" t="str">
        <f>IFERROR(P35*VLOOKUP(AF35,【参考】数式用4!$EY$3:$GF$106,MATCH(N35,【参考】数式用4!$EY$2:$GF$2,0)),"")</f>
        <v/>
      </c>
      <c r="W35" s="49"/>
      <c r="X35" s="71"/>
      <c r="Y35" s="1062" t="str">
        <f>IFERROR(IF('別紙様式3-2（４・５月）'!Z37="ベア加算","",W35*VLOOKUP(N35,【参考】数式用!$AD$2:$AH$27,MATCH(O35,【参考】数式用!$K$4:$N$4,0)+1,0)),"")</f>
        <v/>
      </c>
      <c r="Z35" s="1062"/>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92"/>
      <c r="Q36" s="1093"/>
      <c r="R36" s="419" t="str">
        <f>IFERROR(IF('別紙様式3-2（４・５月）'!Z38="ベア加算","",P36*VLOOKUP(N36,【参考】数式用!$AD$2:$AH$37,MATCH(O36,【参考】数式用!$K$4:$N$4,0)+1,0)),"")</f>
        <v/>
      </c>
      <c r="S36" s="72"/>
      <c r="T36" s="1094"/>
      <c r="U36" s="1095"/>
      <c r="V36" s="420" t="str">
        <f>IFERROR(P36*VLOOKUP(AF36,【参考】数式用4!$EY$3:$GF$106,MATCH(N36,【参考】数式用4!$EY$2:$GF$2,0)),"")</f>
        <v/>
      </c>
      <c r="W36" s="49"/>
      <c r="X36" s="71"/>
      <c r="Y36" s="1062" t="str">
        <f>IFERROR(IF('別紙様式3-2（４・５月）'!Z38="ベア加算","",W36*VLOOKUP(N36,【参考】数式用!$AD$2:$AH$27,MATCH(O36,【参考】数式用!$K$4:$N$4,0)+1,0)),"")</f>
        <v/>
      </c>
      <c r="Z36" s="1062"/>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92"/>
      <c r="Q37" s="1093"/>
      <c r="R37" s="419" t="str">
        <f>IFERROR(IF('別紙様式3-2（４・５月）'!Z39="ベア加算","",P37*VLOOKUP(N37,【参考】数式用!$AD$2:$AH$37,MATCH(O37,【参考】数式用!$K$4:$N$4,0)+1,0)),"")</f>
        <v/>
      </c>
      <c r="S37" s="72"/>
      <c r="T37" s="1094"/>
      <c r="U37" s="1095"/>
      <c r="V37" s="420" t="str">
        <f>IFERROR(P37*VLOOKUP(AF37,【参考】数式用4!$EY$3:$GF$106,MATCH(N37,【参考】数式用4!$EY$2:$GF$2,0)),"")</f>
        <v/>
      </c>
      <c r="W37" s="49"/>
      <c r="X37" s="71"/>
      <c r="Y37" s="1062" t="str">
        <f>IFERROR(IF('別紙様式3-2（４・５月）'!Z39="ベア加算","",W37*VLOOKUP(N37,【参考】数式用!$AD$2:$AH$27,MATCH(O37,【参考】数式用!$K$4:$N$4,0)+1,0)),"")</f>
        <v/>
      </c>
      <c r="Z37" s="1062"/>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92"/>
      <c r="Q38" s="1093"/>
      <c r="R38" s="419" t="str">
        <f>IFERROR(IF('別紙様式3-2（４・５月）'!Z40="ベア加算","",P38*VLOOKUP(N38,【参考】数式用!$AD$2:$AH$37,MATCH(O38,【参考】数式用!$K$4:$N$4,0)+1,0)),"")</f>
        <v/>
      </c>
      <c r="S38" s="72"/>
      <c r="T38" s="1094"/>
      <c r="U38" s="1095"/>
      <c r="V38" s="420" t="str">
        <f>IFERROR(P38*VLOOKUP(AF38,【参考】数式用4!$EY$3:$GF$106,MATCH(N38,【参考】数式用4!$EY$2:$GF$2,0)),"")</f>
        <v/>
      </c>
      <c r="W38" s="49"/>
      <c r="X38" s="71"/>
      <c r="Y38" s="1062" t="str">
        <f>IFERROR(IF('別紙様式3-2（４・５月）'!Z40="ベア加算","",W38*VLOOKUP(N38,【参考】数式用!$AD$2:$AH$27,MATCH(O38,【参考】数式用!$K$4:$N$4,0)+1,0)),"")</f>
        <v/>
      </c>
      <c r="Z38" s="1062"/>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92"/>
      <c r="Q39" s="1093"/>
      <c r="R39" s="419" t="str">
        <f>IFERROR(IF('別紙様式3-2（４・５月）'!Z41="ベア加算","",P39*VLOOKUP(N39,【参考】数式用!$AD$2:$AH$37,MATCH(O39,【参考】数式用!$K$4:$N$4,0)+1,0)),"")</f>
        <v/>
      </c>
      <c r="S39" s="72"/>
      <c r="T39" s="1094"/>
      <c r="U39" s="1095"/>
      <c r="V39" s="420" t="str">
        <f>IFERROR(P39*VLOOKUP(AF39,【参考】数式用4!$EY$3:$GF$106,MATCH(N39,【参考】数式用4!$EY$2:$GF$2,0)),"")</f>
        <v/>
      </c>
      <c r="W39" s="49"/>
      <c r="X39" s="71"/>
      <c r="Y39" s="1062" t="str">
        <f>IFERROR(IF('別紙様式3-2（４・５月）'!Z41="ベア加算","",W39*VLOOKUP(N39,【参考】数式用!$AD$2:$AH$27,MATCH(O39,【参考】数式用!$K$4:$N$4,0)+1,0)),"")</f>
        <v/>
      </c>
      <c r="Z39" s="1062"/>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92"/>
      <c r="Q40" s="1093"/>
      <c r="R40" s="419" t="str">
        <f>IFERROR(IF('別紙様式3-2（４・５月）'!Z42="ベア加算","",P40*VLOOKUP(N40,【参考】数式用!$AD$2:$AH$37,MATCH(O40,【参考】数式用!$K$4:$N$4,0)+1,0)),"")</f>
        <v/>
      </c>
      <c r="S40" s="72"/>
      <c r="T40" s="1094"/>
      <c r="U40" s="1095"/>
      <c r="V40" s="420" t="str">
        <f>IFERROR(P40*VLOOKUP(AF40,【参考】数式用4!$EY$3:$GF$106,MATCH(N40,【参考】数式用4!$EY$2:$GF$2,0)),"")</f>
        <v/>
      </c>
      <c r="W40" s="49"/>
      <c r="X40" s="71"/>
      <c r="Y40" s="1062" t="str">
        <f>IFERROR(IF('別紙様式3-2（４・５月）'!Z42="ベア加算","",W40*VLOOKUP(N40,【参考】数式用!$AD$2:$AH$27,MATCH(O40,【参考】数式用!$K$4:$N$4,0)+1,0)),"")</f>
        <v/>
      </c>
      <c r="Z40" s="1062"/>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92"/>
      <c r="Q41" s="1093"/>
      <c r="R41" s="419" t="str">
        <f>IFERROR(IF('別紙様式3-2（４・５月）'!Z43="ベア加算","",P41*VLOOKUP(N41,【参考】数式用!$AD$2:$AH$37,MATCH(O41,【参考】数式用!$K$4:$N$4,0)+1,0)),"")</f>
        <v/>
      </c>
      <c r="S41" s="72"/>
      <c r="T41" s="1094"/>
      <c r="U41" s="1095"/>
      <c r="V41" s="420" t="str">
        <f>IFERROR(P41*VLOOKUP(AF41,【参考】数式用4!$EY$3:$GF$106,MATCH(N41,【参考】数式用4!$EY$2:$GF$2,0)),"")</f>
        <v/>
      </c>
      <c r="W41" s="49"/>
      <c r="X41" s="71"/>
      <c r="Y41" s="1062" t="str">
        <f>IFERROR(IF('別紙様式3-2（４・５月）'!Z43="ベア加算","",W41*VLOOKUP(N41,【参考】数式用!$AD$2:$AH$27,MATCH(O41,【参考】数式用!$K$4:$N$4,0)+1,0)),"")</f>
        <v/>
      </c>
      <c r="Z41" s="1062"/>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92"/>
      <c r="Q42" s="1093"/>
      <c r="R42" s="419" t="str">
        <f>IFERROR(IF('別紙様式3-2（４・５月）'!Z44="ベア加算","",P42*VLOOKUP(N42,【参考】数式用!$AD$2:$AH$37,MATCH(O42,【参考】数式用!$K$4:$N$4,0)+1,0)),"")</f>
        <v/>
      </c>
      <c r="S42" s="72"/>
      <c r="T42" s="1094"/>
      <c r="U42" s="1095"/>
      <c r="V42" s="420" t="str">
        <f>IFERROR(P42*VLOOKUP(AF42,【参考】数式用4!$EY$3:$GF$106,MATCH(N42,【参考】数式用4!$EY$2:$GF$2,0)),"")</f>
        <v/>
      </c>
      <c r="W42" s="49"/>
      <c r="X42" s="71"/>
      <c r="Y42" s="1062" t="str">
        <f>IFERROR(IF('別紙様式3-2（４・５月）'!Z44="ベア加算","",W42*VLOOKUP(N42,【参考】数式用!$AD$2:$AH$27,MATCH(O42,【参考】数式用!$K$4:$N$4,0)+1,0)),"")</f>
        <v/>
      </c>
      <c r="Z42" s="1062"/>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92"/>
      <c r="Q43" s="1093"/>
      <c r="R43" s="419" t="str">
        <f>IFERROR(IF('別紙様式3-2（４・５月）'!Z45="ベア加算","",P43*VLOOKUP(N43,【参考】数式用!$AD$2:$AH$37,MATCH(O43,【参考】数式用!$K$4:$N$4,0)+1,0)),"")</f>
        <v/>
      </c>
      <c r="S43" s="72"/>
      <c r="T43" s="1094"/>
      <c r="U43" s="1095"/>
      <c r="V43" s="420" t="str">
        <f>IFERROR(P43*VLOOKUP(AF43,【参考】数式用4!$EY$3:$GF$106,MATCH(N43,【参考】数式用4!$EY$2:$GF$2,0)),"")</f>
        <v/>
      </c>
      <c r="W43" s="49"/>
      <c r="X43" s="71"/>
      <c r="Y43" s="1062" t="str">
        <f>IFERROR(IF('別紙様式3-2（４・５月）'!Z45="ベア加算","",W43*VLOOKUP(N43,【参考】数式用!$AD$2:$AH$27,MATCH(O43,【参考】数式用!$K$4:$N$4,0)+1,0)),"")</f>
        <v/>
      </c>
      <c r="Z43" s="1062"/>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92"/>
      <c r="Q44" s="1093"/>
      <c r="R44" s="419" t="str">
        <f>IFERROR(IF('別紙様式3-2（４・５月）'!Z46="ベア加算","",P44*VLOOKUP(N44,【参考】数式用!$AD$2:$AH$37,MATCH(O44,【参考】数式用!$K$4:$N$4,0)+1,0)),"")</f>
        <v/>
      </c>
      <c r="S44" s="72"/>
      <c r="T44" s="1094"/>
      <c r="U44" s="1095"/>
      <c r="V44" s="420" t="str">
        <f>IFERROR(P44*VLOOKUP(AF44,【参考】数式用4!$EY$3:$GF$106,MATCH(N44,【参考】数式用4!$EY$2:$GF$2,0)),"")</f>
        <v/>
      </c>
      <c r="W44" s="49"/>
      <c r="X44" s="71"/>
      <c r="Y44" s="1062" t="str">
        <f>IFERROR(IF('別紙様式3-2（４・５月）'!Z46="ベア加算","",W44*VLOOKUP(N44,【参考】数式用!$AD$2:$AH$27,MATCH(O44,【参考】数式用!$K$4:$N$4,0)+1,0)),"")</f>
        <v/>
      </c>
      <c r="Z44" s="1062"/>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92"/>
      <c r="Q45" s="1093"/>
      <c r="R45" s="419" t="str">
        <f>IFERROR(IF('別紙様式3-2（４・５月）'!Z47="ベア加算","",P45*VLOOKUP(N45,【参考】数式用!$AD$2:$AH$37,MATCH(O45,【参考】数式用!$K$4:$N$4,0)+1,0)),"")</f>
        <v/>
      </c>
      <c r="S45" s="72"/>
      <c r="T45" s="1094"/>
      <c r="U45" s="1095"/>
      <c r="V45" s="420" t="str">
        <f>IFERROR(P45*VLOOKUP(AF45,【参考】数式用4!$EY$3:$GF$106,MATCH(N45,【参考】数式用4!$EY$2:$GF$2,0)),"")</f>
        <v/>
      </c>
      <c r="W45" s="49"/>
      <c r="X45" s="71"/>
      <c r="Y45" s="1062" t="str">
        <f>IFERROR(IF('別紙様式3-2（４・５月）'!Z47="ベア加算","",W45*VLOOKUP(N45,【参考】数式用!$AD$2:$AH$27,MATCH(O45,【参考】数式用!$K$4:$N$4,0)+1,0)),"")</f>
        <v/>
      </c>
      <c r="Z45" s="1062"/>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92"/>
      <c r="Q46" s="1093"/>
      <c r="R46" s="419" t="str">
        <f>IFERROR(IF('別紙様式3-2（４・５月）'!Z48="ベア加算","",P46*VLOOKUP(N46,【参考】数式用!$AD$2:$AH$37,MATCH(O46,【参考】数式用!$K$4:$N$4,0)+1,0)),"")</f>
        <v/>
      </c>
      <c r="S46" s="72"/>
      <c r="T46" s="1094"/>
      <c r="U46" s="1095"/>
      <c r="V46" s="420" t="str">
        <f>IFERROR(P46*VLOOKUP(AF46,【参考】数式用4!$EY$3:$GF$106,MATCH(N46,【参考】数式用4!$EY$2:$GF$2,0)),"")</f>
        <v/>
      </c>
      <c r="W46" s="49"/>
      <c r="X46" s="71"/>
      <c r="Y46" s="1062" t="str">
        <f>IFERROR(IF('別紙様式3-2（４・５月）'!Z48="ベア加算","",W46*VLOOKUP(N46,【参考】数式用!$AD$2:$AH$27,MATCH(O46,【参考】数式用!$K$4:$N$4,0)+1,0)),"")</f>
        <v/>
      </c>
      <c r="Z46" s="1062"/>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92"/>
      <c r="Q47" s="1093"/>
      <c r="R47" s="419" t="str">
        <f>IFERROR(IF('別紙様式3-2（４・５月）'!Z49="ベア加算","",P47*VLOOKUP(N47,【参考】数式用!$AD$2:$AH$37,MATCH(O47,【参考】数式用!$K$4:$N$4,0)+1,0)),"")</f>
        <v/>
      </c>
      <c r="S47" s="72"/>
      <c r="T47" s="1094"/>
      <c r="U47" s="1095"/>
      <c r="V47" s="420" t="str">
        <f>IFERROR(P47*VLOOKUP(AF47,【参考】数式用4!$EY$3:$GF$106,MATCH(N47,【参考】数式用4!$EY$2:$GF$2,0)),"")</f>
        <v/>
      </c>
      <c r="W47" s="49"/>
      <c r="X47" s="71"/>
      <c r="Y47" s="1062" t="str">
        <f>IFERROR(IF('別紙様式3-2（４・５月）'!Z49="ベア加算","",W47*VLOOKUP(N47,【参考】数式用!$AD$2:$AH$27,MATCH(O47,【参考】数式用!$K$4:$N$4,0)+1,0)),"")</f>
        <v/>
      </c>
      <c r="Z47" s="1062"/>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92"/>
      <c r="Q48" s="1093"/>
      <c r="R48" s="419" t="str">
        <f>IFERROR(IF('別紙様式3-2（４・５月）'!Z50="ベア加算","",P48*VLOOKUP(N48,【参考】数式用!$AD$2:$AH$37,MATCH(O48,【参考】数式用!$K$4:$N$4,0)+1,0)),"")</f>
        <v/>
      </c>
      <c r="S48" s="72"/>
      <c r="T48" s="1094"/>
      <c r="U48" s="1095"/>
      <c r="V48" s="420" t="str">
        <f>IFERROR(P48*VLOOKUP(AF48,【参考】数式用4!$EY$3:$GF$106,MATCH(N48,【参考】数式用4!$EY$2:$GF$2,0)),"")</f>
        <v/>
      </c>
      <c r="W48" s="49"/>
      <c r="X48" s="71"/>
      <c r="Y48" s="1062" t="str">
        <f>IFERROR(IF('別紙様式3-2（４・５月）'!Z50="ベア加算","",W48*VLOOKUP(N48,【参考】数式用!$AD$2:$AH$27,MATCH(O48,【参考】数式用!$K$4:$N$4,0)+1,0)),"")</f>
        <v/>
      </c>
      <c r="Z48" s="1062"/>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92"/>
      <c r="Q49" s="1093"/>
      <c r="R49" s="419" t="str">
        <f>IFERROR(IF('別紙様式3-2（４・５月）'!Z51="ベア加算","",P49*VLOOKUP(N49,【参考】数式用!$AD$2:$AH$37,MATCH(O49,【参考】数式用!$K$4:$N$4,0)+1,0)),"")</f>
        <v/>
      </c>
      <c r="S49" s="72"/>
      <c r="T49" s="1094"/>
      <c r="U49" s="1095"/>
      <c r="V49" s="420" t="str">
        <f>IFERROR(P49*VLOOKUP(AF49,【参考】数式用4!$EY$3:$GF$106,MATCH(N49,【参考】数式用4!$EY$2:$GF$2,0)),"")</f>
        <v/>
      </c>
      <c r="W49" s="49"/>
      <c r="X49" s="71"/>
      <c r="Y49" s="1062" t="str">
        <f>IFERROR(IF('別紙様式3-2（４・５月）'!Z51="ベア加算","",W49*VLOOKUP(N49,【参考】数式用!$AD$2:$AH$27,MATCH(O49,【参考】数式用!$K$4:$N$4,0)+1,0)),"")</f>
        <v/>
      </c>
      <c r="Z49" s="1062"/>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92"/>
      <c r="Q50" s="1093"/>
      <c r="R50" s="419" t="str">
        <f>IFERROR(IF('別紙様式3-2（４・５月）'!Z52="ベア加算","",P50*VLOOKUP(N50,【参考】数式用!$AD$2:$AH$37,MATCH(O50,【参考】数式用!$K$4:$N$4,0)+1,0)),"")</f>
        <v/>
      </c>
      <c r="S50" s="72"/>
      <c r="T50" s="1094"/>
      <c r="U50" s="1095"/>
      <c r="V50" s="420" t="str">
        <f>IFERROR(P50*VLOOKUP(AF50,【参考】数式用4!$EY$3:$GF$106,MATCH(N50,【参考】数式用4!$EY$2:$GF$2,0)),"")</f>
        <v/>
      </c>
      <c r="W50" s="49"/>
      <c r="X50" s="71"/>
      <c r="Y50" s="1062" t="str">
        <f>IFERROR(IF('別紙様式3-2（４・５月）'!Z52="ベア加算","",W50*VLOOKUP(N50,【参考】数式用!$AD$2:$AH$27,MATCH(O50,【参考】数式用!$K$4:$N$4,0)+1,0)),"")</f>
        <v/>
      </c>
      <c r="Z50" s="1062"/>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92"/>
      <c r="Q51" s="1093"/>
      <c r="R51" s="419" t="str">
        <f>IFERROR(IF('別紙様式3-2（４・５月）'!Z53="ベア加算","",P51*VLOOKUP(N51,【参考】数式用!$AD$2:$AH$37,MATCH(O51,【参考】数式用!$K$4:$N$4,0)+1,0)),"")</f>
        <v/>
      </c>
      <c r="S51" s="72"/>
      <c r="T51" s="1094"/>
      <c r="U51" s="1095"/>
      <c r="V51" s="420" t="str">
        <f>IFERROR(P51*VLOOKUP(AF51,【参考】数式用4!$EY$3:$GF$106,MATCH(N51,【参考】数式用4!$EY$2:$GF$2,0)),"")</f>
        <v/>
      </c>
      <c r="W51" s="49"/>
      <c r="X51" s="71"/>
      <c r="Y51" s="1062" t="str">
        <f>IFERROR(IF('別紙様式3-2（４・５月）'!Z53="ベア加算","",W51*VLOOKUP(N51,【参考】数式用!$AD$2:$AH$27,MATCH(O51,【参考】数式用!$K$4:$N$4,0)+1,0)),"")</f>
        <v/>
      </c>
      <c r="Z51" s="1062"/>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92"/>
      <c r="Q52" s="1093"/>
      <c r="R52" s="419" t="str">
        <f>IFERROR(IF('別紙様式3-2（４・５月）'!Z54="ベア加算","",P52*VLOOKUP(N52,【参考】数式用!$AD$2:$AH$37,MATCH(O52,【参考】数式用!$K$4:$N$4,0)+1,0)),"")</f>
        <v/>
      </c>
      <c r="S52" s="72"/>
      <c r="T52" s="1094"/>
      <c r="U52" s="1095"/>
      <c r="V52" s="420" t="str">
        <f>IFERROR(P52*VLOOKUP(AF52,【参考】数式用4!$EY$3:$GF$106,MATCH(N52,【参考】数式用4!$EY$2:$GF$2,0)),"")</f>
        <v/>
      </c>
      <c r="W52" s="49"/>
      <c r="X52" s="71"/>
      <c r="Y52" s="1062" t="str">
        <f>IFERROR(IF('別紙様式3-2（４・５月）'!Z54="ベア加算","",W52*VLOOKUP(N52,【参考】数式用!$AD$2:$AH$27,MATCH(O52,【参考】数式用!$K$4:$N$4,0)+1,0)),"")</f>
        <v/>
      </c>
      <c r="Z52" s="1062"/>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92"/>
      <c r="Q53" s="1093"/>
      <c r="R53" s="419" t="str">
        <f>IFERROR(IF('別紙様式3-2（４・５月）'!Z55="ベア加算","",P53*VLOOKUP(N53,【参考】数式用!$AD$2:$AH$37,MATCH(O53,【参考】数式用!$K$4:$N$4,0)+1,0)),"")</f>
        <v/>
      </c>
      <c r="S53" s="72"/>
      <c r="T53" s="1094"/>
      <c r="U53" s="1095"/>
      <c r="V53" s="420" t="str">
        <f>IFERROR(P53*VLOOKUP(AF53,【参考】数式用4!$EY$3:$GF$106,MATCH(N53,【参考】数式用4!$EY$2:$GF$2,0)),"")</f>
        <v/>
      </c>
      <c r="W53" s="49"/>
      <c r="X53" s="71"/>
      <c r="Y53" s="1062" t="str">
        <f>IFERROR(IF('別紙様式3-2（４・５月）'!Z55="ベア加算","",W53*VLOOKUP(N53,【参考】数式用!$AD$2:$AH$27,MATCH(O53,【参考】数式用!$K$4:$N$4,0)+1,0)),"")</f>
        <v/>
      </c>
      <c r="Z53" s="1062"/>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92"/>
      <c r="Q54" s="1093"/>
      <c r="R54" s="419" t="str">
        <f>IFERROR(IF('別紙様式3-2（４・５月）'!Z56="ベア加算","",P54*VLOOKUP(N54,【参考】数式用!$AD$2:$AH$37,MATCH(O54,【参考】数式用!$K$4:$N$4,0)+1,0)),"")</f>
        <v/>
      </c>
      <c r="S54" s="72"/>
      <c r="T54" s="1094"/>
      <c r="U54" s="1095"/>
      <c r="V54" s="420" t="str">
        <f>IFERROR(P54*VLOOKUP(AF54,【参考】数式用4!$EY$3:$GF$106,MATCH(N54,【参考】数式用4!$EY$2:$GF$2,0)),"")</f>
        <v/>
      </c>
      <c r="W54" s="49"/>
      <c r="X54" s="71"/>
      <c r="Y54" s="1062" t="str">
        <f>IFERROR(IF('別紙様式3-2（４・５月）'!Z56="ベア加算","",W54*VLOOKUP(N54,【参考】数式用!$AD$2:$AH$27,MATCH(O54,【参考】数式用!$K$4:$N$4,0)+1,0)),"")</f>
        <v/>
      </c>
      <c r="Z54" s="1062"/>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92"/>
      <c r="Q55" s="1093"/>
      <c r="R55" s="419" t="str">
        <f>IFERROR(IF('別紙様式3-2（４・５月）'!Z57="ベア加算","",P55*VLOOKUP(N55,【参考】数式用!$AD$2:$AH$37,MATCH(O55,【参考】数式用!$K$4:$N$4,0)+1,0)),"")</f>
        <v/>
      </c>
      <c r="S55" s="72"/>
      <c r="T55" s="1094"/>
      <c r="U55" s="1095"/>
      <c r="V55" s="420" t="str">
        <f>IFERROR(P55*VLOOKUP(AF55,【参考】数式用4!$EY$3:$GF$106,MATCH(N55,【参考】数式用4!$EY$2:$GF$2,0)),"")</f>
        <v/>
      </c>
      <c r="W55" s="49"/>
      <c r="X55" s="71"/>
      <c r="Y55" s="1062" t="str">
        <f>IFERROR(IF('別紙様式3-2（４・５月）'!Z57="ベア加算","",W55*VLOOKUP(N55,【参考】数式用!$AD$2:$AH$27,MATCH(O55,【参考】数式用!$K$4:$N$4,0)+1,0)),"")</f>
        <v/>
      </c>
      <c r="Z55" s="1062"/>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92"/>
      <c r="Q56" s="1093"/>
      <c r="R56" s="419" t="str">
        <f>IFERROR(IF('別紙様式3-2（４・５月）'!Z58="ベア加算","",P56*VLOOKUP(N56,【参考】数式用!$AD$2:$AH$37,MATCH(O56,【参考】数式用!$K$4:$N$4,0)+1,0)),"")</f>
        <v/>
      </c>
      <c r="S56" s="72"/>
      <c r="T56" s="1094"/>
      <c r="U56" s="1095"/>
      <c r="V56" s="420" t="str">
        <f>IFERROR(P56*VLOOKUP(AF56,【参考】数式用4!$EY$3:$GF$106,MATCH(N56,【参考】数式用4!$EY$2:$GF$2,0)),"")</f>
        <v/>
      </c>
      <c r="W56" s="49"/>
      <c r="X56" s="71"/>
      <c r="Y56" s="1062" t="str">
        <f>IFERROR(IF('別紙様式3-2（４・５月）'!Z58="ベア加算","",W56*VLOOKUP(N56,【参考】数式用!$AD$2:$AH$27,MATCH(O56,【参考】数式用!$K$4:$N$4,0)+1,0)),"")</f>
        <v/>
      </c>
      <c r="Z56" s="1062"/>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92"/>
      <c r="Q57" s="1093"/>
      <c r="R57" s="419" t="str">
        <f>IFERROR(IF('別紙様式3-2（４・５月）'!Z59="ベア加算","",P57*VLOOKUP(N57,【参考】数式用!$AD$2:$AH$37,MATCH(O57,【参考】数式用!$K$4:$N$4,0)+1,0)),"")</f>
        <v/>
      </c>
      <c r="S57" s="72"/>
      <c r="T57" s="1094"/>
      <c r="U57" s="1095"/>
      <c r="V57" s="420" t="str">
        <f>IFERROR(P57*VLOOKUP(AF57,【参考】数式用4!$EY$3:$GF$106,MATCH(N57,【参考】数式用4!$EY$2:$GF$2,0)),"")</f>
        <v/>
      </c>
      <c r="W57" s="49"/>
      <c r="X57" s="71"/>
      <c r="Y57" s="1062" t="str">
        <f>IFERROR(IF('別紙様式3-2（４・５月）'!Z59="ベア加算","",W57*VLOOKUP(N57,【参考】数式用!$AD$2:$AH$27,MATCH(O57,【参考】数式用!$K$4:$N$4,0)+1,0)),"")</f>
        <v/>
      </c>
      <c r="Z57" s="1062"/>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92"/>
      <c r="Q58" s="1093"/>
      <c r="R58" s="419" t="str">
        <f>IFERROR(IF('別紙様式3-2（４・５月）'!Z60="ベア加算","",P58*VLOOKUP(N58,【参考】数式用!$AD$2:$AH$37,MATCH(O58,【参考】数式用!$K$4:$N$4,0)+1,0)),"")</f>
        <v/>
      </c>
      <c r="S58" s="72"/>
      <c r="T58" s="1094"/>
      <c r="U58" s="1095"/>
      <c r="V58" s="420" t="str">
        <f>IFERROR(P58*VLOOKUP(AF58,【参考】数式用4!$EY$3:$GF$106,MATCH(N58,【参考】数式用4!$EY$2:$GF$2,0)),"")</f>
        <v/>
      </c>
      <c r="W58" s="49"/>
      <c r="X58" s="71"/>
      <c r="Y58" s="1062" t="str">
        <f>IFERROR(IF('別紙様式3-2（４・５月）'!Z60="ベア加算","",W58*VLOOKUP(N58,【参考】数式用!$AD$2:$AH$27,MATCH(O58,【参考】数式用!$K$4:$N$4,0)+1,0)),"")</f>
        <v/>
      </c>
      <c r="Z58" s="1062"/>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92"/>
      <c r="Q59" s="1093"/>
      <c r="R59" s="419" t="str">
        <f>IFERROR(IF('別紙様式3-2（４・５月）'!Z61="ベア加算","",P59*VLOOKUP(N59,【参考】数式用!$AD$2:$AH$37,MATCH(O59,【参考】数式用!$K$4:$N$4,0)+1,0)),"")</f>
        <v/>
      </c>
      <c r="S59" s="72"/>
      <c r="T59" s="1094"/>
      <c r="U59" s="1095"/>
      <c r="V59" s="420" t="str">
        <f>IFERROR(P59*VLOOKUP(AF59,【参考】数式用4!$EY$3:$GF$106,MATCH(N59,【参考】数式用4!$EY$2:$GF$2,0)),"")</f>
        <v/>
      </c>
      <c r="W59" s="49"/>
      <c r="X59" s="71"/>
      <c r="Y59" s="1062" t="str">
        <f>IFERROR(IF('別紙様式3-2（４・５月）'!Z61="ベア加算","",W59*VLOOKUP(N59,【参考】数式用!$AD$2:$AH$27,MATCH(O59,【参考】数式用!$K$4:$N$4,0)+1,0)),"")</f>
        <v/>
      </c>
      <c r="Z59" s="1062"/>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92"/>
      <c r="Q60" s="1093"/>
      <c r="R60" s="419" t="str">
        <f>IFERROR(IF('別紙様式3-2（４・５月）'!Z62="ベア加算","",P60*VLOOKUP(N60,【参考】数式用!$AD$2:$AH$37,MATCH(O60,【参考】数式用!$K$4:$N$4,0)+1,0)),"")</f>
        <v/>
      </c>
      <c r="S60" s="72"/>
      <c r="T60" s="1094"/>
      <c r="U60" s="1095"/>
      <c r="V60" s="420" t="str">
        <f>IFERROR(P60*VLOOKUP(AF60,【参考】数式用4!$EY$3:$GF$106,MATCH(N60,【参考】数式用4!$EY$2:$GF$2,0)),"")</f>
        <v/>
      </c>
      <c r="W60" s="49"/>
      <c r="X60" s="71"/>
      <c r="Y60" s="1062" t="str">
        <f>IFERROR(IF('別紙様式3-2（４・５月）'!Z62="ベア加算","",W60*VLOOKUP(N60,【参考】数式用!$AD$2:$AH$27,MATCH(O60,【参考】数式用!$K$4:$N$4,0)+1,0)),"")</f>
        <v/>
      </c>
      <c r="Z60" s="1062"/>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92"/>
      <c r="Q61" s="1093"/>
      <c r="R61" s="419" t="str">
        <f>IFERROR(IF('別紙様式3-2（４・５月）'!Z63="ベア加算","",P61*VLOOKUP(N61,【参考】数式用!$AD$2:$AH$37,MATCH(O61,【参考】数式用!$K$4:$N$4,0)+1,0)),"")</f>
        <v/>
      </c>
      <c r="S61" s="72"/>
      <c r="T61" s="1094"/>
      <c r="U61" s="1095"/>
      <c r="V61" s="420" t="str">
        <f>IFERROR(P61*VLOOKUP(AF61,【参考】数式用4!$EY$3:$GF$106,MATCH(N61,【参考】数式用4!$EY$2:$GF$2,0)),"")</f>
        <v/>
      </c>
      <c r="W61" s="49"/>
      <c r="X61" s="71"/>
      <c r="Y61" s="1062" t="str">
        <f>IFERROR(IF('別紙様式3-2（４・５月）'!Z63="ベア加算","",W61*VLOOKUP(N61,【参考】数式用!$AD$2:$AH$27,MATCH(O61,【参考】数式用!$K$4:$N$4,0)+1,0)),"")</f>
        <v/>
      </c>
      <c r="Z61" s="1062"/>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92"/>
      <c r="Q62" s="1093"/>
      <c r="R62" s="419" t="str">
        <f>IFERROR(IF('別紙様式3-2（４・５月）'!Z64="ベア加算","",P62*VLOOKUP(N62,【参考】数式用!$AD$2:$AH$37,MATCH(O62,【参考】数式用!$K$4:$N$4,0)+1,0)),"")</f>
        <v/>
      </c>
      <c r="S62" s="72"/>
      <c r="T62" s="1094"/>
      <c r="U62" s="1095"/>
      <c r="V62" s="420" t="str">
        <f>IFERROR(P62*VLOOKUP(AF62,【参考】数式用4!$EY$3:$GF$106,MATCH(N62,【参考】数式用4!$EY$2:$GF$2,0)),"")</f>
        <v/>
      </c>
      <c r="W62" s="49"/>
      <c r="X62" s="71"/>
      <c r="Y62" s="1062" t="str">
        <f>IFERROR(IF('別紙様式3-2（４・５月）'!Z64="ベア加算","",W62*VLOOKUP(N62,【参考】数式用!$AD$2:$AH$27,MATCH(O62,【参考】数式用!$K$4:$N$4,0)+1,0)),"")</f>
        <v/>
      </c>
      <c r="Z62" s="1062"/>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92"/>
      <c r="Q63" s="1093"/>
      <c r="R63" s="419" t="str">
        <f>IFERROR(IF('別紙様式3-2（４・５月）'!Z65="ベア加算","",P63*VLOOKUP(N63,【参考】数式用!$AD$2:$AH$37,MATCH(O63,【参考】数式用!$K$4:$N$4,0)+1,0)),"")</f>
        <v/>
      </c>
      <c r="S63" s="72"/>
      <c r="T63" s="1094"/>
      <c r="U63" s="1095"/>
      <c r="V63" s="420" t="str">
        <f>IFERROR(P63*VLOOKUP(AF63,【参考】数式用4!$EY$3:$GF$106,MATCH(N63,【参考】数式用4!$EY$2:$GF$2,0)),"")</f>
        <v/>
      </c>
      <c r="W63" s="49"/>
      <c r="X63" s="71"/>
      <c r="Y63" s="1062" t="str">
        <f>IFERROR(IF('別紙様式3-2（４・５月）'!Z65="ベア加算","",W63*VLOOKUP(N63,【参考】数式用!$AD$2:$AH$27,MATCH(O63,【参考】数式用!$K$4:$N$4,0)+1,0)),"")</f>
        <v/>
      </c>
      <c r="Z63" s="1062"/>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92"/>
      <c r="Q64" s="1093"/>
      <c r="R64" s="419" t="str">
        <f>IFERROR(IF('別紙様式3-2（４・５月）'!Z66="ベア加算","",P64*VLOOKUP(N64,【参考】数式用!$AD$2:$AH$37,MATCH(O64,【参考】数式用!$K$4:$N$4,0)+1,0)),"")</f>
        <v/>
      </c>
      <c r="S64" s="72"/>
      <c r="T64" s="1094"/>
      <c r="U64" s="1095"/>
      <c r="V64" s="420" t="str">
        <f>IFERROR(P64*VLOOKUP(AF64,【参考】数式用4!$EY$3:$GF$106,MATCH(N64,【参考】数式用4!$EY$2:$GF$2,0)),"")</f>
        <v/>
      </c>
      <c r="W64" s="49"/>
      <c r="X64" s="71"/>
      <c r="Y64" s="1062" t="str">
        <f>IFERROR(IF('別紙様式3-2（４・５月）'!Z66="ベア加算","",W64*VLOOKUP(N64,【参考】数式用!$AD$2:$AH$27,MATCH(O64,【参考】数式用!$K$4:$N$4,0)+1,0)),"")</f>
        <v/>
      </c>
      <c r="Z64" s="1062"/>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92"/>
      <c r="Q65" s="1093"/>
      <c r="R65" s="419" t="str">
        <f>IFERROR(IF('別紙様式3-2（４・５月）'!Z67="ベア加算","",P65*VLOOKUP(N65,【参考】数式用!$AD$2:$AH$37,MATCH(O65,【参考】数式用!$K$4:$N$4,0)+1,0)),"")</f>
        <v/>
      </c>
      <c r="S65" s="72"/>
      <c r="T65" s="1094"/>
      <c r="U65" s="1095"/>
      <c r="V65" s="420" t="str">
        <f>IFERROR(P65*VLOOKUP(AF65,【参考】数式用4!$EY$3:$GF$106,MATCH(N65,【参考】数式用4!$EY$2:$GF$2,0)),"")</f>
        <v/>
      </c>
      <c r="W65" s="49"/>
      <c r="X65" s="71"/>
      <c r="Y65" s="1062" t="str">
        <f>IFERROR(IF('別紙様式3-2（４・５月）'!Z67="ベア加算","",W65*VLOOKUP(N65,【参考】数式用!$AD$2:$AH$27,MATCH(O65,【参考】数式用!$K$4:$N$4,0)+1,0)),"")</f>
        <v/>
      </c>
      <c r="Z65" s="1062"/>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92"/>
      <c r="Q66" s="1093"/>
      <c r="R66" s="419" t="str">
        <f>IFERROR(IF('別紙様式3-2（４・５月）'!Z68="ベア加算","",P66*VLOOKUP(N66,【参考】数式用!$AD$2:$AH$37,MATCH(O66,【参考】数式用!$K$4:$N$4,0)+1,0)),"")</f>
        <v/>
      </c>
      <c r="S66" s="72"/>
      <c r="T66" s="1094"/>
      <c r="U66" s="1095"/>
      <c r="V66" s="420" t="str">
        <f>IFERROR(P66*VLOOKUP(AF66,【参考】数式用4!$EY$3:$GF$106,MATCH(N66,【参考】数式用4!$EY$2:$GF$2,0)),"")</f>
        <v/>
      </c>
      <c r="W66" s="49"/>
      <c r="X66" s="71"/>
      <c r="Y66" s="1062" t="str">
        <f>IFERROR(IF('別紙様式3-2（４・５月）'!Z68="ベア加算","",W66*VLOOKUP(N66,【参考】数式用!$AD$2:$AH$27,MATCH(O66,【参考】数式用!$K$4:$N$4,0)+1,0)),"")</f>
        <v/>
      </c>
      <c r="Z66" s="1062"/>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92"/>
      <c r="Q67" s="1093"/>
      <c r="R67" s="419" t="str">
        <f>IFERROR(IF('別紙様式3-2（４・５月）'!Z69="ベア加算","",P67*VLOOKUP(N67,【参考】数式用!$AD$2:$AH$37,MATCH(O67,【参考】数式用!$K$4:$N$4,0)+1,0)),"")</f>
        <v/>
      </c>
      <c r="S67" s="72"/>
      <c r="T67" s="1094"/>
      <c r="U67" s="1095"/>
      <c r="V67" s="420" t="str">
        <f>IFERROR(P67*VLOOKUP(AF67,【参考】数式用4!$EY$3:$GF$106,MATCH(N67,【参考】数式用4!$EY$2:$GF$2,0)),"")</f>
        <v/>
      </c>
      <c r="W67" s="49"/>
      <c r="X67" s="71"/>
      <c r="Y67" s="1062" t="str">
        <f>IFERROR(IF('別紙様式3-2（４・５月）'!Z69="ベア加算","",W67*VLOOKUP(N67,【参考】数式用!$AD$2:$AH$27,MATCH(O67,【参考】数式用!$K$4:$N$4,0)+1,0)),"")</f>
        <v/>
      </c>
      <c r="Z67" s="1062"/>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92"/>
      <c r="Q68" s="1093"/>
      <c r="R68" s="419" t="str">
        <f>IFERROR(IF('別紙様式3-2（４・５月）'!Z70="ベア加算","",P68*VLOOKUP(N68,【参考】数式用!$AD$2:$AH$37,MATCH(O68,【参考】数式用!$K$4:$N$4,0)+1,0)),"")</f>
        <v/>
      </c>
      <c r="S68" s="72"/>
      <c r="T68" s="1094"/>
      <c r="U68" s="1095"/>
      <c r="V68" s="420" t="str">
        <f>IFERROR(P68*VLOOKUP(AF68,【参考】数式用4!$EY$3:$GF$106,MATCH(N68,【参考】数式用4!$EY$2:$GF$2,0)),"")</f>
        <v/>
      </c>
      <c r="W68" s="49"/>
      <c r="X68" s="71"/>
      <c r="Y68" s="1062" t="str">
        <f>IFERROR(IF('別紙様式3-2（４・５月）'!Z70="ベア加算","",W68*VLOOKUP(N68,【参考】数式用!$AD$2:$AH$27,MATCH(O68,【参考】数式用!$K$4:$N$4,0)+1,0)),"")</f>
        <v/>
      </c>
      <c r="Z68" s="1062"/>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92"/>
      <c r="Q69" s="1093"/>
      <c r="R69" s="419" t="str">
        <f>IFERROR(IF('別紙様式3-2（４・５月）'!Z71="ベア加算","",P69*VLOOKUP(N69,【参考】数式用!$AD$2:$AH$37,MATCH(O69,【参考】数式用!$K$4:$N$4,0)+1,0)),"")</f>
        <v/>
      </c>
      <c r="S69" s="72"/>
      <c r="T69" s="1094"/>
      <c r="U69" s="1095"/>
      <c r="V69" s="420" t="str">
        <f>IFERROR(P69*VLOOKUP(AF69,【参考】数式用4!$EY$3:$GF$106,MATCH(N69,【参考】数式用4!$EY$2:$GF$2,0)),"")</f>
        <v/>
      </c>
      <c r="W69" s="49"/>
      <c r="X69" s="71"/>
      <c r="Y69" s="1062" t="str">
        <f>IFERROR(IF('別紙様式3-2（４・５月）'!Z71="ベア加算","",W69*VLOOKUP(N69,【参考】数式用!$AD$2:$AH$27,MATCH(O69,【参考】数式用!$K$4:$N$4,0)+1,0)),"")</f>
        <v/>
      </c>
      <c r="Z69" s="1062"/>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92"/>
      <c r="Q70" s="1093"/>
      <c r="R70" s="419" t="str">
        <f>IFERROR(IF('別紙様式3-2（４・５月）'!Z72="ベア加算","",P70*VLOOKUP(N70,【参考】数式用!$AD$2:$AH$37,MATCH(O70,【参考】数式用!$K$4:$N$4,0)+1,0)),"")</f>
        <v/>
      </c>
      <c r="S70" s="72"/>
      <c r="T70" s="1094"/>
      <c r="U70" s="1095"/>
      <c r="V70" s="420" t="str">
        <f>IFERROR(P70*VLOOKUP(AF70,【参考】数式用4!$EY$3:$GF$106,MATCH(N70,【参考】数式用4!$EY$2:$GF$2,0)),"")</f>
        <v/>
      </c>
      <c r="W70" s="49"/>
      <c r="X70" s="71"/>
      <c r="Y70" s="1062" t="str">
        <f>IFERROR(IF('別紙様式3-2（４・５月）'!Z72="ベア加算","",W70*VLOOKUP(N70,【参考】数式用!$AD$2:$AH$27,MATCH(O70,【参考】数式用!$K$4:$N$4,0)+1,0)),"")</f>
        <v/>
      </c>
      <c r="Z70" s="1062"/>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92"/>
      <c r="Q71" s="1093"/>
      <c r="R71" s="419" t="str">
        <f>IFERROR(IF('別紙様式3-2（４・５月）'!Z73="ベア加算","",P71*VLOOKUP(N71,【参考】数式用!$AD$2:$AH$37,MATCH(O71,【参考】数式用!$K$4:$N$4,0)+1,0)),"")</f>
        <v/>
      </c>
      <c r="S71" s="72"/>
      <c r="T71" s="1094"/>
      <c r="U71" s="1095"/>
      <c r="V71" s="420" t="str">
        <f>IFERROR(P71*VLOOKUP(AF71,【参考】数式用4!$EY$3:$GF$106,MATCH(N71,【参考】数式用4!$EY$2:$GF$2,0)),"")</f>
        <v/>
      </c>
      <c r="W71" s="49"/>
      <c r="X71" s="71"/>
      <c r="Y71" s="1062" t="str">
        <f>IFERROR(IF('別紙様式3-2（４・５月）'!Z73="ベア加算","",W71*VLOOKUP(N71,【参考】数式用!$AD$2:$AH$27,MATCH(O71,【参考】数式用!$K$4:$N$4,0)+1,0)),"")</f>
        <v/>
      </c>
      <c r="Z71" s="1062"/>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92"/>
      <c r="Q72" s="1093"/>
      <c r="R72" s="419" t="str">
        <f>IFERROR(IF('別紙様式3-2（４・５月）'!Z74="ベア加算","",P72*VLOOKUP(N72,【参考】数式用!$AD$2:$AH$37,MATCH(O72,【参考】数式用!$K$4:$N$4,0)+1,0)),"")</f>
        <v/>
      </c>
      <c r="S72" s="72"/>
      <c r="T72" s="1094"/>
      <c r="U72" s="1095"/>
      <c r="V72" s="420" t="str">
        <f>IFERROR(P72*VLOOKUP(AF72,【参考】数式用4!$EY$3:$GF$106,MATCH(N72,【参考】数式用4!$EY$2:$GF$2,0)),"")</f>
        <v/>
      </c>
      <c r="W72" s="49"/>
      <c r="X72" s="71"/>
      <c r="Y72" s="1062" t="str">
        <f>IFERROR(IF('別紙様式3-2（４・５月）'!Z74="ベア加算","",W72*VLOOKUP(N72,【参考】数式用!$AD$2:$AH$27,MATCH(O72,【参考】数式用!$K$4:$N$4,0)+1,0)),"")</f>
        <v/>
      </c>
      <c r="Z72" s="1062"/>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92"/>
      <c r="Q73" s="1093"/>
      <c r="R73" s="419" t="str">
        <f>IFERROR(IF('別紙様式3-2（４・５月）'!Z75="ベア加算","",P73*VLOOKUP(N73,【参考】数式用!$AD$2:$AH$37,MATCH(O73,【参考】数式用!$K$4:$N$4,0)+1,0)),"")</f>
        <v/>
      </c>
      <c r="S73" s="72"/>
      <c r="T73" s="1094"/>
      <c r="U73" s="1095"/>
      <c r="V73" s="420" t="str">
        <f>IFERROR(P73*VLOOKUP(AF73,【参考】数式用4!$EY$3:$GF$106,MATCH(N73,【参考】数式用4!$EY$2:$GF$2,0)),"")</f>
        <v/>
      </c>
      <c r="W73" s="49"/>
      <c r="X73" s="71"/>
      <c r="Y73" s="1062" t="str">
        <f>IFERROR(IF('別紙様式3-2（４・５月）'!Z75="ベア加算","",W73*VLOOKUP(N73,【参考】数式用!$AD$2:$AH$27,MATCH(O73,【参考】数式用!$K$4:$N$4,0)+1,0)),"")</f>
        <v/>
      </c>
      <c r="Z73" s="1062"/>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92"/>
      <c r="Q74" s="1093"/>
      <c r="R74" s="419" t="str">
        <f>IFERROR(IF('別紙様式3-2（４・５月）'!Z76="ベア加算","",P74*VLOOKUP(N74,【参考】数式用!$AD$2:$AH$37,MATCH(O74,【参考】数式用!$K$4:$N$4,0)+1,0)),"")</f>
        <v/>
      </c>
      <c r="S74" s="72"/>
      <c r="T74" s="1094"/>
      <c r="U74" s="1095"/>
      <c r="V74" s="420" t="str">
        <f>IFERROR(P74*VLOOKUP(AF74,【参考】数式用4!$EY$3:$GF$106,MATCH(N74,【参考】数式用4!$EY$2:$GF$2,0)),"")</f>
        <v/>
      </c>
      <c r="W74" s="49"/>
      <c r="X74" s="71"/>
      <c r="Y74" s="1062" t="str">
        <f>IFERROR(IF('別紙様式3-2（４・５月）'!Z76="ベア加算","",W74*VLOOKUP(N74,【参考】数式用!$AD$2:$AH$27,MATCH(O74,【参考】数式用!$K$4:$N$4,0)+1,0)),"")</f>
        <v/>
      </c>
      <c r="Z74" s="1062"/>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92"/>
      <c r="Q75" s="1093"/>
      <c r="R75" s="419" t="str">
        <f>IFERROR(IF('別紙様式3-2（４・５月）'!Z77="ベア加算","",P75*VLOOKUP(N75,【参考】数式用!$AD$2:$AH$37,MATCH(O75,【参考】数式用!$K$4:$N$4,0)+1,0)),"")</f>
        <v/>
      </c>
      <c r="S75" s="72"/>
      <c r="T75" s="1094"/>
      <c r="U75" s="1095"/>
      <c r="V75" s="420" t="str">
        <f>IFERROR(P75*VLOOKUP(AF75,【参考】数式用4!$EY$3:$GF$106,MATCH(N75,【参考】数式用4!$EY$2:$GF$2,0)),"")</f>
        <v/>
      </c>
      <c r="W75" s="49"/>
      <c r="X75" s="71"/>
      <c r="Y75" s="1062" t="str">
        <f>IFERROR(IF('別紙様式3-2（４・５月）'!Z77="ベア加算","",W75*VLOOKUP(N75,【参考】数式用!$AD$2:$AH$27,MATCH(O75,【参考】数式用!$K$4:$N$4,0)+1,0)),"")</f>
        <v/>
      </c>
      <c r="Z75" s="1062"/>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92"/>
      <c r="Q76" s="1093"/>
      <c r="R76" s="419" t="str">
        <f>IFERROR(IF('別紙様式3-2（４・５月）'!Z78="ベア加算","",P76*VLOOKUP(N76,【参考】数式用!$AD$2:$AH$37,MATCH(O76,【参考】数式用!$K$4:$N$4,0)+1,0)),"")</f>
        <v/>
      </c>
      <c r="S76" s="72"/>
      <c r="T76" s="1094"/>
      <c r="U76" s="1095"/>
      <c r="V76" s="420" t="str">
        <f>IFERROR(P76*VLOOKUP(AF76,【参考】数式用4!$EY$3:$GF$106,MATCH(N76,【参考】数式用4!$EY$2:$GF$2,0)),"")</f>
        <v/>
      </c>
      <c r="W76" s="49"/>
      <c r="X76" s="71"/>
      <c r="Y76" s="1062" t="str">
        <f>IFERROR(IF('別紙様式3-2（４・５月）'!Z78="ベア加算","",W76*VLOOKUP(N76,【参考】数式用!$AD$2:$AH$27,MATCH(O76,【参考】数式用!$K$4:$N$4,0)+1,0)),"")</f>
        <v/>
      </c>
      <c r="Z76" s="1062"/>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92"/>
      <c r="Q77" s="1093"/>
      <c r="R77" s="419" t="str">
        <f>IFERROR(IF('別紙様式3-2（４・５月）'!Z79="ベア加算","",P77*VLOOKUP(N77,【参考】数式用!$AD$2:$AH$37,MATCH(O77,【参考】数式用!$K$4:$N$4,0)+1,0)),"")</f>
        <v/>
      </c>
      <c r="S77" s="72"/>
      <c r="T77" s="1094"/>
      <c r="U77" s="1095"/>
      <c r="V77" s="420" t="str">
        <f>IFERROR(P77*VLOOKUP(AF77,【参考】数式用4!$EY$3:$GF$106,MATCH(N77,【参考】数式用4!$EY$2:$GF$2,0)),"")</f>
        <v/>
      </c>
      <c r="W77" s="49"/>
      <c r="X77" s="71"/>
      <c r="Y77" s="1062" t="str">
        <f>IFERROR(IF('別紙様式3-2（４・５月）'!Z79="ベア加算","",W77*VLOOKUP(N77,【参考】数式用!$AD$2:$AH$27,MATCH(O77,【参考】数式用!$K$4:$N$4,0)+1,0)),"")</f>
        <v/>
      </c>
      <c r="Z77" s="1062"/>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92"/>
      <c r="Q78" s="1093"/>
      <c r="R78" s="419" t="str">
        <f>IFERROR(IF('別紙様式3-2（４・５月）'!Z80="ベア加算","",P78*VLOOKUP(N78,【参考】数式用!$AD$2:$AH$37,MATCH(O78,【参考】数式用!$K$4:$N$4,0)+1,0)),"")</f>
        <v/>
      </c>
      <c r="S78" s="72"/>
      <c r="T78" s="1094"/>
      <c r="U78" s="1095"/>
      <c r="V78" s="420" t="str">
        <f>IFERROR(P78*VLOOKUP(AF78,【参考】数式用4!$EY$3:$GF$106,MATCH(N78,【参考】数式用4!$EY$2:$GF$2,0)),"")</f>
        <v/>
      </c>
      <c r="W78" s="49"/>
      <c r="X78" s="71"/>
      <c r="Y78" s="1062" t="str">
        <f>IFERROR(IF('別紙様式3-2（４・５月）'!Z80="ベア加算","",W78*VLOOKUP(N78,【参考】数式用!$AD$2:$AH$27,MATCH(O78,【参考】数式用!$K$4:$N$4,0)+1,0)),"")</f>
        <v/>
      </c>
      <c r="Z78" s="1062"/>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92"/>
      <c r="Q79" s="1093"/>
      <c r="R79" s="419" t="str">
        <f>IFERROR(IF('別紙様式3-2（４・５月）'!Z81="ベア加算","",P79*VLOOKUP(N79,【参考】数式用!$AD$2:$AH$37,MATCH(O79,【参考】数式用!$K$4:$N$4,0)+1,0)),"")</f>
        <v/>
      </c>
      <c r="S79" s="72"/>
      <c r="T79" s="1094"/>
      <c r="U79" s="1095"/>
      <c r="V79" s="420" t="str">
        <f>IFERROR(P79*VLOOKUP(AF79,【参考】数式用4!$EY$3:$GF$106,MATCH(N79,【参考】数式用4!$EY$2:$GF$2,0)),"")</f>
        <v/>
      </c>
      <c r="W79" s="49"/>
      <c r="X79" s="71"/>
      <c r="Y79" s="1062" t="str">
        <f>IFERROR(IF('別紙様式3-2（４・５月）'!Z81="ベア加算","",W79*VLOOKUP(N79,【参考】数式用!$AD$2:$AH$27,MATCH(O79,【参考】数式用!$K$4:$N$4,0)+1,0)),"")</f>
        <v/>
      </c>
      <c r="Z79" s="1062"/>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92"/>
      <c r="Q80" s="1093"/>
      <c r="R80" s="419" t="str">
        <f>IFERROR(IF('別紙様式3-2（４・５月）'!Z82="ベア加算","",P80*VLOOKUP(N80,【参考】数式用!$AD$2:$AH$37,MATCH(O80,【参考】数式用!$K$4:$N$4,0)+1,0)),"")</f>
        <v/>
      </c>
      <c r="S80" s="72"/>
      <c r="T80" s="1094"/>
      <c r="U80" s="1095"/>
      <c r="V80" s="420" t="str">
        <f>IFERROR(P80*VLOOKUP(AF80,【参考】数式用4!$EY$3:$GF$106,MATCH(N80,【参考】数式用4!$EY$2:$GF$2,0)),"")</f>
        <v/>
      </c>
      <c r="W80" s="49"/>
      <c r="X80" s="71"/>
      <c r="Y80" s="1062" t="str">
        <f>IFERROR(IF('別紙様式3-2（４・５月）'!Z82="ベア加算","",W80*VLOOKUP(N80,【参考】数式用!$AD$2:$AH$27,MATCH(O80,【参考】数式用!$K$4:$N$4,0)+1,0)),"")</f>
        <v/>
      </c>
      <c r="Z80" s="1062"/>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92"/>
      <c r="Q81" s="1093"/>
      <c r="R81" s="419" t="str">
        <f>IFERROR(IF('別紙様式3-2（４・５月）'!Z83="ベア加算","",P81*VLOOKUP(N81,【参考】数式用!$AD$2:$AH$37,MATCH(O81,【参考】数式用!$K$4:$N$4,0)+1,0)),"")</f>
        <v/>
      </c>
      <c r="S81" s="72"/>
      <c r="T81" s="1094"/>
      <c r="U81" s="1095"/>
      <c r="V81" s="420" t="str">
        <f>IFERROR(P81*VLOOKUP(AF81,【参考】数式用4!$EY$3:$GF$106,MATCH(N81,【参考】数式用4!$EY$2:$GF$2,0)),"")</f>
        <v/>
      </c>
      <c r="W81" s="49"/>
      <c r="X81" s="71"/>
      <c r="Y81" s="1062" t="str">
        <f>IFERROR(IF('別紙様式3-2（４・５月）'!Z83="ベア加算","",W81*VLOOKUP(N81,【参考】数式用!$AD$2:$AH$27,MATCH(O81,【参考】数式用!$K$4:$N$4,0)+1,0)),"")</f>
        <v/>
      </c>
      <c r="Z81" s="1062"/>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92"/>
      <c r="Q82" s="1093"/>
      <c r="R82" s="419" t="str">
        <f>IFERROR(IF('別紙様式3-2（４・５月）'!Z84="ベア加算","",P82*VLOOKUP(N82,【参考】数式用!$AD$2:$AH$37,MATCH(O82,【参考】数式用!$K$4:$N$4,0)+1,0)),"")</f>
        <v/>
      </c>
      <c r="S82" s="72"/>
      <c r="T82" s="1094"/>
      <c r="U82" s="1095"/>
      <c r="V82" s="420" t="str">
        <f>IFERROR(P82*VLOOKUP(AF82,【参考】数式用4!$EY$3:$GF$106,MATCH(N82,【参考】数式用4!$EY$2:$GF$2,0)),"")</f>
        <v/>
      </c>
      <c r="W82" s="49"/>
      <c r="X82" s="71"/>
      <c r="Y82" s="1062" t="str">
        <f>IFERROR(IF('別紙様式3-2（４・５月）'!Z84="ベア加算","",W82*VLOOKUP(N82,【参考】数式用!$AD$2:$AH$27,MATCH(O82,【参考】数式用!$K$4:$N$4,0)+1,0)),"")</f>
        <v/>
      </c>
      <c r="Z82" s="1062"/>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92"/>
      <c r="Q83" s="1093"/>
      <c r="R83" s="419" t="str">
        <f>IFERROR(IF('別紙様式3-2（４・５月）'!Z85="ベア加算","",P83*VLOOKUP(N83,【参考】数式用!$AD$2:$AH$37,MATCH(O83,【参考】数式用!$K$4:$N$4,0)+1,0)),"")</f>
        <v/>
      </c>
      <c r="S83" s="72"/>
      <c r="T83" s="1094"/>
      <c r="U83" s="1095"/>
      <c r="V83" s="420" t="str">
        <f>IFERROR(P83*VLOOKUP(AF83,【参考】数式用4!$EY$3:$GF$106,MATCH(N83,【参考】数式用4!$EY$2:$GF$2,0)),"")</f>
        <v/>
      </c>
      <c r="W83" s="49"/>
      <c r="X83" s="71"/>
      <c r="Y83" s="1062" t="str">
        <f>IFERROR(IF('別紙様式3-2（４・５月）'!Z85="ベア加算","",W83*VLOOKUP(N83,【参考】数式用!$AD$2:$AH$27,MATCH(O83,【参考】数式用!$K$4:$N$4,0)+1,0)),"")</f>
        <v/>
      </c>
      <c r="Z83" s="1062"/>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92"/>
      <c r="Q84" s="1093"/>
      <c r="R84" s="419" t="str">
        <f>IFERROR(IF('別紙様式3-2（４・５月）'!Z86="ベア加算","",P84*VLOOKUP(N84,【参考】数式用!$AD$2:$AH$37,MATCH(O84,【参考】数式用!$K$4:$N$4,0)+1,0)),"")</f>
        <v/>
      </c>
      <c r="S84" s="72"/>
      <c r="T84" s="1094"/>
      <c r="U84" s="1095"/>
      <c r="V84" s="420" t="str">
        <f>IFERROR(P84*VLOOKUP(AF84,【参考】数式用4!$EY$3:$GF$106,MATCH(N84,【参考】数式用4!$EY$2:$GF$2,0)),"")</f>
        <v/>
      </c>
      <c r="W84" s="49"/>
      <c r="X84" s="71"/>
      <c r="Y84" s="1062" t="str">
        <f>IFERROR(IF('別紙様式3-2（４・５月）'!Z86="ベア加算","",W84*VLOOKUP(N84,【参考】数式用!$AD$2:$AH$27,MATCH(O84,【参考】数式用!$K$4:$N$4,0)+1,0)),"")</f>
        <v/>
      </c>
      <c r="Z84" s="1062"/>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92"/>
      <c r="Q85" s="1093"/>
      <c r="R85" s="419" t="str">
        <f>IFERROR(IF('別紙様式3-2（４・５月）'!Z87="ベア加算","",P85*VLOOKUP(N85,【参考】数式用!$AD$2:$AH$37,MATCH(O85,【参考】数式用!$K$4:$N$4,0)+1,0)),"")</f>
        <v/>
      </c>
      <c r="S85" s="72"/>
      <c r="T85" s="1094"/>
      <c r="U85" s="1095"/>
      <c r="V85" s="420" t="str">
        <f>IFERROR(P85*VLOOKUP(AF85,【参考】数式用4!$EY$3:$GF$106,MATCH(N85,【参考】数式用4!$EY$2:$GF$2,0)),"")</f>
        <v/>
      </c>
      <c r="W85" s="49"/>
      <c r="X85" s="71"/>
      <c r="Y85" s="1062" t="str">
        <f>IFERROR(IF('別紙様式3-2（４・５月）'!Z87="ベア加算","",W85*VLOOKUP(N85,【参考】数式用!$AD$2:$AH$27,MATCH(O85,【参考】数式用!$K$4:$N$4,0)+1,0)),"")</f>
        <v/>
      </c>
      <c r="Z85" s="1062"/>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92"/>
      <c r="Q86" s="1093"/>
      <c r="R86" s="419" t="str">
        <f>IFERROR(IF('別紙様式3-2（４・５月）'!Z88="ベア加算","",P86*VLOOKUP(N86,【参考】数式用!$AD$2:$AH$37,MATCH(O86,【参考】数式用!$K$4:$N$4,0)+1,0)),"")</f>
        <v/>
      </c>
      <c r="S86" s="72"/>
      <c r="T86" s="1094"/>
      <c r="U86" s="1095"/>
      <c r="V86" s="420" t="str">
        <f>IFERROR(P86*VLOOKUP(AF86,【参考】数式用4!$EY$3:$GF$106,MATCH(N86,【参考】数式用4!$EY$2:$GF$2,0)),"")</f>
        <v/>
      </c>
      <c r="W86" s="49"/>
      <c r="X86" s="71"/>
      <c r="Y86" s="1062" t="str">
        <f>IFERROR(IF('別紙様式3-2（４・５月）'!Z88="ベア加算","",W86*VLOOKUP(N86,【参考】数式用!$AD$2:$AH$27,MATCH(O86,【参考】数式用!$K$4:$N$4,0)+1,0)),"")</f>
        <v/>
      </c>
      <c r="Z86" s="1062"/>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92"/>
      <c r="Q87" s="1093"/>
      <c r="R87" s="419" t="str">
        <f>IFERROR(IF('別紙様式3-2（４・５月）'!Z89="ベア加算","",P87*VLOOKUP(N87,【参考】数式用!$AD$2:$AH$37,MATCH(O87,【参考】数式用!$K$4:$N$4,0)+1,0)),"")</f>
        <v/>
      </c>
      <c r="S87" s="72"/>
      <c r="T87" s="1094"/>
      <c r="U87" s="1095"/>
      <c r="V87" s="420" t="str">
        <f>IFERROR(P87*VLOOKUP(AF87,【参考】数式用4!$EY$3:$GF$106,MATCH(N87,【参考】数式用4!$EY$2:$GF$2,0)),"")</f>
        <v/>
      </c>
      <c r="W87" s="49"/>
      <c r="X87" s="71"/>
      <c r="Y87" s="1062" t="str">
        <f>IFERROR(IF('別紙様式3-2（４・５月）'!Z89="ベア加算","",W87*VLOOKUP(N87,【参考】数式用!$AD$2:$AH$27,MATCH(O87,【参考】数式用!$K$4:$N$4,0)+1,0)),"")</f>
        <v/>
      </c>
      <c r="Z87" s="1062"/>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92"/>
      <c r="Q88" s="1093"/>
      <c r="R88" s="419" t="str">
        <f>IFERROR(IF('別紙様式3-2（４・５月）'!Z90="ベア加算","",P88*VLOOKUP(N88,【参考】数式用!$AD$2:$AH$37,MATCH(O88,【参考】数式用!$K$4:$N$4,0)+1,0)),"")</f>
        <v/>
      </c>
      <c r="S88" s="72"/>
      <c r="T88" s="1094"/>
      <c r="U88" s="1095"/>
      <c r="V88" s="420" t="str">
        <f>IFERROR(P88*VLOOKUP(AF88,【参考】数式用4!$EY$3:$GF$106,MATCH(N88,【参考】数式用4!$EY$2:$GF$2,0)),"")</f>
        <v/>
      </c>
      <c r="W88" s="49"/>
      <c r="X88" s="71"/>
      <c r="Y88" s="1062" t="str">
        <f>IFERROR(IF('別紙様式3-2（４・５月）'!Z90="ベア加算","",W88*VLOOKUP(N88,【参考】数式用!$AD$2:$AH$27,MATCH(O88,【参考】数式用!$K$4:$N$4,0)+1,0)),"")</f>
        <v/>
      </c>
      <c r="Z88" s="1062"/>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92"/>
      <c r="Q89" s="1093"/>
      <c r="R89" s="419" t="str">
        <f>IFERROR(IF('別紙様式3-2（４・５月）'!Z91="ベア加算","",P89*VLOOKUP(N89,【参考】数式用!$AD$2:$AH$37,MATCH(O89,【参考】数式用!$K$4:$N$4,0)+1,0)),"")</f>
        <v/>
      </c>
      <c r="S89" s="72"/>
      <c r="T89" s="1094"/>
      <c r="U89" s="1095"/>
      <c r="V89" s="420" t="str">
        <f>IFERROR(P89*VLOOKUP(AF89,【参考】数式用4!$EY$3:$GF$106,MATCH(N89,【参考】数式用4!$EY$2:$GF$2,0)),"")</f>
        <v/>
      </c>
      <c r="W89" s="49"/>
      <c r="X89" s="71"/>
      <c r="Y89" s="1062" t="str">
        <f>IFERROR(IF('別紙様式3-2（４・５月）'!Z91="ベア加算","",W89*VLOOKUP(N89,【参考】数式用!$AD$2:$AH$27,MATCH(O89,【参考】数式用!$K$4:$N$4,0)+1,0)),"")</f>
        <v/>
      </c>
      <c r="Z89" s="1062"/>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92"/>
      <c r="Q90" s="1093"/>
      <c r="R90" s="419" t="str">
        <f>IFERROR(IF('別紙様式3-2（４・５月）'!Z92="ベア加算","",P90*VLOOKUP(N90,【参考】数式用!$AD$2:$AH$37,MATCH(O90,【参考】数式用!$K$4:$N$4,0)+1,0)),"")</f>
        <v/>
      </c>
      <c r="S90" s="72"/>
      <c r="T90" s="1094"/>
      <c r="U90" s="1095"/>
      <c r="V90" s="420" t="str">
        <f>IFERROR(P90*VLOOKUP(AF90,【参考】数式用4!$EY$3:$GF$106,MATCH(N90,【参考】数式用4!$EY$2:$GF$2,0)),"")</f>
        <v/>
      </c>
      <c r="W90" s="49"/>
      <c r="X90" s="71"/>
      <c r="Y90" s="1062" t="str">
        <f>IFERROR(IF('別紙様式3-2（４・５月）'!Z92="ベア加算","",W90*VLOOKUP(N90,【参考】数式用!$AD$2:$AH$27,MATCH(O90,【参考】数式用!$K$4:$N$4,0)+1,0)),"")</f>
        <v/>
      </c>
      <c r="Z90" s="1062"/>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92"/>
      <c r="Q91" s="1093"/>
      <c r="R91" s="419" t="str">
        <f>IFERROR(IF('別紙様式3-2（４・５月）'!Z93="ベア加算","",P91*VLOOKUP(N91,【参考】数式用!$AD$2:$AH$37,MATCH(O91,【参考】数式用!$K$4:$N$4,0)+1,0)),"")</f>
        <v/>
      </c>
      <c r="S91" s="72"/>
      <c r="T91" s="1094"/>
      <c r="U91" s="1095"/>
      <c r="V91" s="420" t="str">
        <f>IFERROR(P91*VLOOKUP(AF91,【参考】数式用4!$EY$3:$GF$106,MATCH(N91,【参考】数式用4!$EY$2:$GF$2,0)),"")</f>
        <v/>
      </c>
      <c r="W91" s="49"/>
      <c r="X91" s="71"/>
      <c r="Y91" s="1062" t="str">
        <f>IFERROR(IF('別紙様式3-2（４・５月）'!Z93="ベア加算","",W91*VLOOKUP(N91,【参考】数式用!$AD$2:$AH$27,MATCH(O91,【参考】数式用!$K$4:$N$4,0)+1,0)),"")</f>
        <v/>
      </c>
      <c r="Z91" s="1062"/>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92"/>
      <c r="Q92" s="1093"/>
      <c r="R92" s="419" t="str">
        <f>IFERROR(IF('別紙様式3-2（４・５月）'!Z94="ベア加算","",P92*VLOOKUP(N92,【参考】数式用!$AD$2:$AH$37,MATCH(O92,【参考】数式用!$K$4:$N$4,0)+1,0)),"")</f>
        <v/>
      </c>
      <c r="S92" s="72"/>
      <c r="T92" s="1094"/>
      <c r="U92" s="1095"/>
      <c r="V92" s="420" t="str">
        <f>IFERROR(P92*VLOOKUP(AF92,【参考】数式用4!$EY$3:$GF$106,MATCH(N92,【参考】数式用4!$EY$2:$GF$2,0)),"")</f>
        <v/>
      </c>
      <c r="W92" s="49"/>
      <c r="X92" s="71"/>
      <c r="Y92" s="1062" t="str">
        <f>IFERROR(IF('別紙様式3-2（４・５月）'!Z94="ベア加算","",W92*VLOOKUP(N92,【参考】数式用!$AD$2:$AH$27,MATCH(O92,【参考】数式用!$K$4:$N$4,0)+1,0)),"")</f>
        <v/>
      </c>
      <c r="Z92" s="1062"/>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92"/>
      <c r="Q93" s="1093"/>
      <c r="R93" s="419" t="str">
        <f>IFERROR(IF('別紙様式3-2（４・５月）'!Z95="ベア加算","",P93*VLOOKUP(N93,【参考】数式用!$AD$2:$AH$37,MATCH(O93,【参考】数式用!$K$4:$N$4,0)+1,0)),"")</f>
        <v/>
      </c>
      <c r="S93" s="72"/>
      <c r="T93" s="1094"/>
      <c r="U93" s="1095"/>
      <c r="V93" s="420" t="str">
        <f>IFERROR(P93*VLOOKUP(AF93,【参考】数式用4!$EY$3:$GF$106,MATCH(N93,【参考】数式用4!$EY$2:$GF$2,0)),"")</f>
        <v/>
      </c>
      <c r="W93" s="49"/>
      <c r="X93" s="71"/>
      <c r="Y93" s="1062" t="str">
        <f>IFERROR(IF('別紙様式3-2（４・５月）'!Z95="ベア加算","",W93*VLOOKUP(N93,【参考】数式用!$AD$2:$AH$27,MATCH(O93,【参考】数式用!$K$4:$N$4,0)+1,0)),"")</f>
        <v/>
      </c>
      <c r="Z93" s="1062"/>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92"/>
      <c r="Q94" s="1093"/>
      <c r="R94" s="419" t="str">
        <f>IFERROR(IF('別紙様式3-2（４・５月）'!Z96="ベア加算","",P94*VLOOKUP(N94,【参考】数式用!$AD$2:$AH$37,MATCH(O94,【参考】数式用!$K$4:$N$4,0)+1,0)),"")</f>
        <v/>
      </c>
      <c r="S94" s="72"/>
      <c r="T94" s="1094"/>
      <c r="U94" s="1095"/>
      <c r="V94" s="420" t="str">
        <f>IFERROR(P94*VLOOKUP(AF94,【参考】数式用4!$EY$3:$GF$106,MATCH(N94,【参考】数式用4!$EY$2:$GF$2,0)),"")</f>
        <v/>
      </c>
      <c r="W94" s="49"/>
      <c r="X94" s="71"/>
      <c r="Y94" s="1062" t="str">
        <f>IFERROR(IF('別紙様式3-2（４・５月）'!Z96="ベア加算","",W94*VLOOKUP(N94,【参考】数式用!$AD$2:$AH$27,MATCH(O94,【参考】数式用!$K$4:$N$4,0)+1,0)),"")</f>
        <v/>
      </c>
      <c r="Z94" s="1062"/>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92"/>
      <c r="Q95" s="1093"/>
      <c r="R95" s="419" t="str">
        <f>IFERROR(IF('別紙様式3-2（４・５月）'!Z97="ベア加算","",P95*VLOOKUP(N95,【参考】数式用!$AD$2:$AH$37,MATCH(O95,【参考】数式用!$K$4:$N$4,0)+1,0)),"")</f>
        <v/>
      </c>
      <c r="S95" s="72"/>
      <c r="T95" s="1094"/>
      <c r="U95" s="1095"/>
      <c r="V95" s="420" t="str">
        <f>IFERROR(P95*VLOOKUP(AF95,【参考】数式用4!$EY$3:$GF$106,MATCH(N95,【参考】数式用4!$EY$2:$GF$2,0)),"")</f>
        <v/>
      </c>
      <c r="W95" s="49"/>
      <c r="X95" s="71"/>
      <c r="Y95" s="1062" t="str">
        <f>IFERROR(IF('別紙様式3-2（４・５月）'!Z97="ベア加算","",W95*VLOOKUP(N95,【参考】数式用!$AD$2:$AH$27,MATCH(O95,【参考】数式用!$K$4:$N$4,0)+1,0)),"")</f>
        <v/>
      </c>
      <c r="Z95" s="1062"/>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92"/>
      <c r="Q96" s="1093"/>
      <c r="R96" s="419" t="str">
        <f>IFERROR(IF('別紙様式3-2（４・５月）'!Z98="ベア加算","",P96*VLOOKUP(N96,【参考】数式用!$AD$2:$AH$37,MATCH(O96,【参考】数式用!$K$4:$N$4,0)+1,0)),"")</f>
        <v/>
      </c>
      <c r="S96" s="72"/>
      <c r="T96" s="1094"/>
      <c r="U96" s="1095"/>
      <c r="V96" s="420" t="str">
        <f>IFERROR(P96*VLOOKUP(AF96,【参考】数式用4!$EY$3:$GF$106,MATCH(N96,【参考】数式用4!$EY$2:$GF$2,0)),"")</f>
        <v/>
      </c>
      <c r="W96" s="49"/>
      <c r="X96" s="71"/>
      <c r="Y96" s="1062" t="str">
        <f>IFERROR(IF('別紙様式3-2（４・５月）'!Z98="ベア加算","",W96*VLOOKUP(N96,【参考】数式用!$AD$2:$AH$27,MATCH(O96,【参考】数式用!$K$4:$N$4,0)+1,0)),"")</f>
        <v/>
      </c>
      <c r="Z96" s="1062"/>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92"/>
      <c r="Q97" s="1093"/>
      <c r="R97" s="419" t="str">
        <f>IFERROR(IF('別紙様式3-2（４・５月）'!Z99="ベア加算","",P97*VLOOKUP(N97,【参考】数式用!$AD$2:$AH$37,MATCH(O97,【参考】数式用!$K$4:$N$4,0)+1,0)),"")</f>
        <v/>
      </c>
      <c r="S97" s="72"/>
      <c r="T97" s="1094"/>
      <c r="U97" s="1095"/>
      <c r="V97" s="420" t="str">
        <f>IFERROR(P97*VLOOKUP(AF97,【参考】数式用4!$EY$3:$GF$106,MATCH(N97,【参考】数式用4!$EY$2:$GF$2,0)),"")</f>
        <v/>
      </c>
      <c r="W97" s="49"/>
      <c r="X97" s="71"/>
      <c r="Y97" s="1062" t="str">
        <f>IFERROR(IF('別紙様式3-2（４・５月）'!Z99="ベア加算","",W97*VLOOKUP(N97,【参考】数式用!$AD$2:$AH$27,MATCH(O97,【参考】数式用!$K$4:$N$4,0)+1,0)),"")</f>
        <v/>
      </c>
      <c r="Z97" s="1062"/>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92"/>
      <c r="Q98" s="1093"/>
      <c r="R98" s="419" t="str">
        <f>IFERROR(IF('別紙様式3-2（４・５月）'!Z100="ベア加算","",P98*VLOOKUP(N98,【参考】数式用!$AD$2:$AH$37,MATCH(O98,【参考】数式用!$K$4:$N$4,0)+1,0)),"")</f>
        <v/>
      </c>
      <c r="S98" s="72"/>
      <c r="T98" s="1094"/>
      <c r="U98" s="1095"/>
      <c r="V98" s="420" t="str">
        <f>IFERROR(P98*VLOOKUP(AF98,【参考】数式用4!$EY$3:$GF$106,MATCH(N98,【参考】数式用4!$EY$2:$GF$2,0)),"")</f>
        <v/>
      </c>
      <c r="W98" s="49"/>
      <c r="X98" s="71"/>
      <c r="Y98" s="1062" t="str">
        <f>IFERROR(IF('別紙様式3-2（４・５月）'!Z100="ベア加算","",W98*VLOOKUP(N98,【参考】数式用!$AD$2:$AH$27,MATCH(O98,【参考】数式用!$K$4:$N$4,0)+1,0)),"")</f>
        <v/>
      </c>
      <c r="Z98" s="1062"/>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92"/>
      <c r="Q99" s="1093"/>
      <c r="R99" s="419" t="str">
        <f>IFERROR(IF('別紙様式3-2（４・５月）'!Z101="ベア加算","",P99*VLOOKUP(N99,【参考】数式用!$AD$2:$AH$37,MATCH(O99,【参考】数式用!$K$4:$N$4,0)+1,0)),"")</f>
        <v/>
      </c>
      <c r="S99" s="72"/>
      <c r="T99" s="1094"/>
      <c r="U99" s="1095"/>
      <c r="V99" s="420" t="str">
        <f>IFERROR(P99*VLOOKUP(AF99,【参考】数式用4!$EY$3:$GF$106,MATCH(N99,【参考】数式用4!$EY$2:$GF$2,0)),"")</f>
        <v/>
      </c>
      <c r="W99" s="49"/>
      <c r="X99" s="71"/>
      <c r="Y99" s="1062" t="str">
        <f>IFERROR(IF('別紙様式3-2（４・５月）'!Z101="ベア加算","",W99*VLOOKUP(N99,【参考】数式用!$AD$2:$AH$27,MATCH(O99,【参考】数式用!$K$4:$N$4,0)+1,0)),"")</f>
        <v/>
      </c>
      <c r="Z99" s="1062"/>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92"/>
      <c r="Q100" s="1093"/>
      <c r="R100" s="419" t="str">
        <f>IFERROR(IF('別紙様式3-2（４・５月）'!Z102="ベア加算","",P100*VLOOKUP(N100,【参考】数式用!$AD$2:$AH$37,MATCH(O100,【参考】数式用!$K$4:$N$4,0)+1,0)),"")</f>
        <v/>
      </c>
      <c r="S100" s="72"/>
      <c r="T100" s="1094"/>
      <c r="U100" s="1095"/>
      <c r="V100" s="420" t="str">
        <f>IFERROR(P100*VLOOKUP(AF100,【参考】数式用4!$EY$3:$GF$106,MATCH(N100,【参考】数式用4!$EY$2:$GF$2,0)),"")</f>
        <v/>
      </c>
      <c r="W100" s="49"/>
      <c r="X100" s="71"/>
      <c r="Y100" s="1062" t="str">
        <f>IFERROR(IF('別紙様式3-2（４・５月）'!Z102="ベア加算","",W100*VLOOKUP(N100,【参考】数式用!$AD$2:$AH$27,MATCH(O100,【参考】数式用!$K$4:$N$4,0)+1,0)),"")</f>
        <v/>
      </c>
      <c r="Z100" s="1062"/>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92"/>
      <c r="Q101" s="1093"/>
      <c r="R101" s="419" t="str">
        <f>IFERROR(IF('別紙様式3-2（４・５月）'!Z103="ベア加算","",P101*VLOOKUP(N101,【参考】数式用!$AD$2:$AH$37,MATCH(O101,【参考】数式用!$K$4:$N$4,0)+1,0)),"")</f>
        <v/>
      </c>
      <c r="S101" s="72"/>
      <c r="T101" s="1094"/>
      <c r="U101" s="1095"/>
      <c r="V101" s="420" t="str">
        <f>IFERROR(P101*VLOOKUP(AF101,【参考】数式用4!$EY$3:$GF$106,MATCH(N101,【参考】数式用4!$EY$2:$GF$2,0)),"")</f>
        <v/>
      </c>
      <c r="W101" s="49"/>
      <c r="X101" s="71"/>
      <c r="Y101" s="1062" t="str">
        <f>IFERROR(IF('別紙様式3-2（４・５月）'!Z103="ベア加算","",W101*VLOOKUP(N101,【参考】数式用!$AD$2:$AH$27,MATCH(O101,【参考】数式用!$K$4:$N$4,0)+1,0)),"")</f>
        <v/>
      </c>
      <c r="Z101" s="1062"/>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92"/>
      <c r="Q102" s="1093"/>
      <c r="R102" s="419" t="str">
        <f>IFERROR(IF('別紙様式3-2（４・５月）'!Z104="ベア加算","",P102*VLOOKUP(N102,【参考】数式用!$AD$2:$AH$37,MATCH(O102,【参考】数式用!$K$4:$N$4,0)+1,0)),"")</f>
        <v/>
      </c>
      <c r="S102" s="72"/>
      <c r="T102" s="1094"/>
      <c r="U102" s="1095"/>
      <c r="V102" s="420" t="str">
        <f>IFERROR(P102*VLOOKUP(AF102,【参考】数式用4!$EY$3:$GF$106,MATCH(N102,【参考】数式用4!$EY$2:$GF$2,0)),"")</f>
        <v/>
      </c>
      <c r="W102" s="49"/>
      <c r="X102" s="71"/>
      <c r="Y102" s="1062" t="str">
        <f>IFERROR(IF('別紙様式3-2（４・５月）'!Z104="ベア加算","",W102*VLOOKUP(N102,【参考】数式用!$AD$2:$AH$27,MATCH(O102,【参考】数式用!$K$4:$N$4,0)+1,0)),"")</f>
        <v/>
      </c>
      <c r="Z102" s="1062"/>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92"/>
      <c r="Q103" s="1093"/>
      <c r="R103" s="419" t="str">
        <f>IFERROR(IF('別紙様式3-2（４・５月）'!Z105="ベア加算","",P103*VLOOKUP(N103,【参考】数式用!$AD$2:$AH$37,MATCH(O103,【参考】数式用!$K$4:$N$4,0)+1,0)),"")</f>
        <v/>
      </c>
      <c r="S103" s="72"/>
      <c r="T103" s="1094"/>
      <c r="U103" s="1095"/>
      <c r="V103" s="420" t="str">
        <f>IFERROR(P103*VLOOKUP(AF103,【参考】数式用4!$EY$3:$GF$106,MATCH(N103,【参考】数式用4!$EY$2:$GF$2,0)),"")</f>
        <v/>
      </c>
      <c r="W103" s="49"/>
      <c r="X103" s="71"/>
      <c r="Y103" s="1062" t="str">
        <f>IFERROR(IF('別紙様式3-2（４・５月）'!Z105="ベア加算","",W103*VLOOKUP(N103,【参考】数式用!$AD$2:$AH$27,MATCH(O103,【参考】数式用!$K$4:$N$4,0)+1,0)),"")</f>
        <v/>
      </c>
      <c r="Z103" s="1062"/>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92"/>
      <c r="Q104" s="1093"/>
      <c r="R104" s="419" t="str">
        <f>IFERROR(IF('別紙様式3-2（４・５月）'!Z106="ベア加算","",P104*VLOOKUP(N104,【参考】数式用!$AD$2:$AH$37,MATCH(O104,【参考】数式用!$K$4:$N$4,0)+1,0)),"")</f>
        <v/>
      </c>
      <c r="S104" s="72"/>
      <c r="T104" s="1094"/>
      <c r="U104" s="1095"/>
      <c r="V104" s="420" t="str">
        <f>IFERROR(P104*VLOOKUP(AF104,【参考】数式用4!$EY$3:$GF$106,MATCH(N104,【参考】数式用4!$EY$2:$GF$2,0)),"")</f>
        <v/>
      </c>
      <c r="W104" s="49"/>
      <c r="X104" s="71"/>
      <c r="Y104" s="1062" t="str">
        <f>IFERROR(IF('別紙様式3-2（４・５月）'!Z106="ベア加算","",W104*VLOOKUP(N104,【参考】数式用!$AD$2:$AH$27,MATCH(O104,【参考】数式用!$K$4:$N$4,0)+1,0)),"")</f>
        <v/>
      </c>
      <c r="Z104" s="1062"/>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92"/>
      <c r="Q105" s="1093"/>
      <c r="R105" s="419" t="str">
        <f>IFERROR(IF('別紙様式3-2（４・５月）'!Z107="ベア加算","",P105*VLOOKUP(N105,【参考】数式用!$AD$2:$AH$37,MATCH(O105,【参考】数式用!$K$4:$N$4,0)+1,0)),"")</f>
        <v/>
      </c>
      <c r="S105" s="72"/>
      <c r="T105" s="1094"/>
      <c r="U105" s="1095"/>
      <c r="V105" s="420" t="str">
        <f>IFERROR(P105*VLOOKUP(AF105,【参考】数式用4!$EY$3:$GF$106,MATCH(N105,【参考】数式用4!$EY$2:$GF$2,0)),"")</f>
        <v/>
      </c>
      <c r="W105" s="49"/>
      <c r="X105" s="71"/>
      <c r="Y105" s="1062" t="str">
        <f>IFERROR(IF('別紙様式3-2（４・５月）'!Z107="ベア加算","",W105*VLOOKUP(N105,【参考】数式用!$AD$2:$AH$27,MATCH(O105,【参考】数式用!$K$4:$N$4,0)+1,0)),"")</f>
        <v/>
      </c>
      <c r="Z105" s="1062"/>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92"/>
      <c r="Q106" s="1093"/>
      <c r="R106" s="419" t="str">
        <f>IFERROR(IF('別紙様式3-2（４・５月）'!Z108="ベア加算","",P106*VLOOKUP(N106,【参考】数式用!$AD$2:$AH$37,MATCH(O106,【参考】数式用!$K$4:$N$4,0)+1,0)),"")</f>
        <v/>
      </c>
      <c r="S106" s="72"/>
      <c r="T106" s="1094"/>
      <c r="U106" s="1095"/>
      <c r="V106" s="420" t="str">
        <f>IFERROR(P106*VLOOKUP(AF106,【参考】数式用4!$EY$3:$GF$106,MATCH(N106,【参考】数式用4!$EY$2:$GF$2,0)),"")</f>
        <v/>
      </c>
      <c r="W106" s="49"/>
      <c r="X106" s="71"/>
      <c r="Y106" s="1062" t="str">
        <f>IFERROR(IF('別紙様式3-2（４・５月）'!Z108="ベア加算","",W106*VLOOKUP(N106,【参考】数式用!$AD$2:$AH$27,MATCH(O106,【参考】数式用!$K$4:$N$4,0)+1,0)),"")</f>
        <v/>
      </c>
      <c r="Z106" s="1062"/>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92"/>
      <c r="Q107" s="1093"/>
      <c r="R107" s="419" t="str">
        <f>IFERROR(IF('別紙様式3-2（４・５月）'!Z109="ベア加算","",P107*VLOOKUP(N107,【参考】数式用!$AD$2:$AH$37,MATCH(O107,【参考】数式用!$K$4:$N$4,0)+1,0)),"")</f>
        <v/>
      </c>
      <c r="S107" s="72"/>
      <c r="T107" s="1094"/>
      <c r="U107" s="1095"/>
      <c r="V107" s="420" t="str">
        <f>IFERROR(P107*VLOOKUP(AF107,【参考】数式用4!$EY$3:$GF$106,MATCH(N107,【参考】数式用4!$EY$2:$GF$2,0)),"")</f>
        <v/>
      </c>
      <c r="W107" s="49"/>
      <c r="X107" s="71"/>
      <c r="Y107" s="1062" t="str">
        <f>IFERROR(IF('別紙様式3-2（４・５月）'!Z109="ベア加算","",W107*VLOOKUP(N107,【参考】数式用!$AD$2:$AH$27,MATCH(O107,【参考】数式用!$K$4:$N$4,0)+1,0)),"")</f>
        <v/>
      </c>
      <c r="Z107" s="1062"/>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92"/>
      <c r="Q108" s="1093"/>
      <c r="R108" s="419" t="str">
        <f>IFERROR(IF('別紙様式3-2（４・５月）'!Z110="ベア加算","",P108*VLOOKUP(N108,【参考】数式用!$AD$2:$AH$37,MATCH(O108,【参考】数式用!$K$4:$N$4,0)+1,0)),"")</f>
        <v/>
      </c>
      <c r="S108" s="72"/>
      <c r="T108" s="1094"/>
      <c r="U108" s="1095"/>
      <c r="V108" s="420" t="str">
        <f>IFERROR(P108*VLOOKUP(AF108,【参考】数式用4!$EY$3:$GF$106,MATCH(N108,【参考】数式用4!$EY$2:$GF$2,0)),"")</f>
        <v/>
      </c>
      <c r="W108" s="49"/>
      <c r="X108" s="71"/>
      <c r="Y108" s="1062" t="str">
        <f>IFERROR(IF('別紙様式3-2（４・５月）'!Z110="ベア加算","",W108*VLOOKUP(N108,【参考】数式用!$AD$2:$AH$27,MATCH(O108,【参考】数式用!$K$4:$N$4,0)+1,0)),"")</f>
        <v/>
      </c>
      <c r="Z108" s="1062"/>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92"/>
      <c r="Q109" s="1093"/>
      <c r="R109" s="419" t="str">
        <f>IFERROR(IF('別紙様式3-2（４・５月）'!Z111="ベア加算","",P109*VLOOKUP(N109,【参考】数式用!$AD$2:$AH$37,MATCH(O109,【参考】数式用!$K$4:$N$4,0)+1,0)),"")</f>
        <v/>
      </c>
      <c r="S109" s="72"/>
      <c r="T109" s="1094"/>
      <c r="U109" s="1095"/>
      <c r="V109" s="420" t="str">
        <f>IFERROR(P109*VLOOKUP(AF109,【参考】数式用4!$EY$3:$GF$106,MATCH(N109,【参考】数式用4!$EY$2:$GF$2,0)),"")</f>
        <v/>
      </c>
      <c r="W109" s="49"/>
      <c r="X109" s="71"/>
      <c r="Y109" s="1062" t="str">
        <f>IFERROR(IF('別紙様式3-2（４・５月）'!Z111="ベア加算","",W109*VLOOKUP(N109,【参考】数式用!$AD$2:$AH$27,MATCH(O109,【参考】数式用!$K$4:$N$4,0)+1,0)),"")</f>
        <v/>
      </c>
      <c r="Z109" s="1062"/>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92"/>
      <c r="Q110" s="1093"/>
      <c r="R110" s="419" t="str">
        <f>IFERROR(IF('別紙様式3-2（４・５月）'!Z112="ベア加算","",P110*VLOOKUP(N110,【参考】数式用!$AD$2:$AH$37,MATCH(O110,【参考】数式用!$K$4:$N$4,0)+1,0)),"")</f>
        <v/>
      </c>
      <c r="S110" s="72"/>
      <c r="T110" s="1094"/>
      <c r="U110" s="1095"/>
      <c r="V110" s="420" t="str">
        <f>IFERROR(P110*VLOOKUP(AF110,【参考】数式用4!$EY$3:$GF$106,MATCH(N110,【参考】数式用4!$EY$2:$GF$2,0)),"")</f>
        <v/>
      </c>
      <c r="W110" s="49"/>
      <c r="X110" s="71"/>
      <c r="Y110" s="1062" t="str">
        <f>IFERROR(IF('別紙様式3-2（４・５月）'!Z112="ベア加算","",W110*VLOOKUP(N110,【参考】数式用!$AD$2:$AH$27,MATCH(O110,【参考】数式用!$K$4:$N$4,0)+1,0)),"")</f>
        <v/>
      </c>
      <c r="Z110" s="1062"/>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92"/>
      <c r="Q111" s="1093"/>
      <c r="R111" s="419" t="str">
        <f>IFERROR(IF('別紙様式3-2（４・５月）'!Z113="ベア加算","",P111*VLOOKUP(N111,【参考】数式用!$AD$2:$AH$37,MATCH(O111,【参考】数式用!$K$4:$N$4,0)+1,0)),"")</f>
        <v/>
      </c>
      <c r="S111" s="72"/>
      <c r="T111" s="1094"/>
      <c r="U111" s="1095"/>
      <c r="V111" s="420" t="str">
        <f>IFERROR(P111*VLOOKUP(AF111,【参考】数式用4!$EY$3:$GF$106,MATCH(N111,【参考】数式用4!$EY$2:$GF$2,0)),"")</f>
        <v/>
      </c>
      <c r="W111" s="49"/>
      <c r="X111" s="71"/>
      <c r="Y111" s="1062" t="str">
        <f>IFERROR(IF('別紙様式3-2（４・５月）'!Z113="ベア加算","",W111*VLOOKUP(N111,【参考】数式用!$AD$2:$AH$27,MATCH(O111,【参考】数式用!$K$4:$N$4,0)+1,0)),"")</f>
        <v/>
      </c>
      <c r="Z111" s="1062"/>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92"/>
      <c r="Q112" s="1093"/>
      <c r="R112" s="419" t="str">
        <f>IFERROR(IF('別紙様式3-2（４・５月）'!Z114="ベア加算","",P112*VLOOKUP(N112,【参考】数式用!$AD$2:$AH$37,MATCH(O112,【参考】数式用!$K$4:$N$4,0)+1,0)),"")</f>
        <v/>
      </c>
      <c r="S112" s="72"/>
      <c r="T112" s="1094"/>
      <c r="U112" s="1095"/>
      <c r="V112" s="420" t="str">
        <f>IFERROR(P112*VLOOKUP(AF112,【参考】数式用4!$EY$3:$GF$106,MATCH(N112,【参考】数式用4!$EY$2:$GF$2,0)),"")</f>
        <v/>
      </c>
      <c r="W112" s="49"/>
      <c r="X112" s="71"/>
      <c r="Y112" s="1062" t="str">
        <f>IFERROR(IF('別紙様式3-2（４・５月）'!Z114="ベア加算","",W112*VLOOKUP(N112,【参考】数式用!$AD$2:$AH$27,MATCH(O112,【参考】数式用!$K$4:$N$4,0)+1,0)),"")</f>
        <v/>
      </c>
      <c r="Z112" s="1062"/>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92"/>
      <c r="Q113" s="1093"/>
      <c r="R113" s="419" t="str">
        <f>IFERROR(IF('別紙様式3-2（４・５月）'!Z115="ベア加算","",P113*VLOOKUP(N113,【参考】数式用!$AD$2:$AH$37,MATCH(O113,【参考】数式用!$K$4:$N$4,0)+1,0)),"")</f>
        <v/>
      </c>
      <c r="S113" s="72"/>
      <c r="T113" s="1094"/>
      <c r="U113" s="1095"/>
      <c r="V113" s="420" t="str">
        <f>IFERROR(P113*VLOOKUP(AF113,【参考】数式用4!$EY$3:$GF$106,MATCH(N113,【参考】数式用4!$EY$2:$GF$2,0)),"")</f>
        <v/>
      </c>
      <c r="W113" s="50"/>
      <c r="X113" s="71"/>
      <c r="Y113" s="1062" t="str">
        <f>IFERROR(IF('別紙様式3-2（４・５月）'!Z115="ベア加算","",W113*VLOOKUP(N113,【参考】数式用!$AD$2:$AH$27,MATCH(O113,【参考】数式用!$K$4:$N$4,0)+1,0)),"")</f>
        <v/>
      </c>
      <c r="Z113" s="1062"/>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4.25"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4.25"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4.25"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F106"/>
  <sheetViews>
    <sheetView zoomScale="80" zoomScaleNormal="80" workbookViewId="0">
      <selection activeCell="EY22" sqref="EY2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48" customWidth="1"/>
    <col min="156" max="166" width="6.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Amagasaki</cp:lastModifiedBy>
  <cp:lastPrinted>2024-03-04T13:21:03Z</cp:lastPrinted>
  <dcterms:created xsi:type="dcterms:W3CDTF">2023-01-10T13:53:21Z</dcterms:created>
  <dcterms:modified xsi:type="dcterms:W3CDTF">2025-04-24T08:27:21Z</dcterms:modified>
</cp:coreProperties>
</file>