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尼崎市統計書\H27統計書（281115修正）\"/>
    </mc:Choice>
  </mc:AlternateContent>
  <bookViews>
    <workbookView xWindow="0" yWindow="45" windowWidth="13920" windowHeight="8790"/>
  </bookViews>
  <sheets>
    <sheet name="8" sheetId="12" r:id="rId1"/>
    <sheet name="8-1" sheetId="13" state="hidden" r:id="rId2"/>
    <sheet name="9" sheetId="14" r:id="rId3"/>
    <sheet name="９－１" sheetId="15" state="hidden" r:id="rId4"/>
    <sheet name="10" sheetId="11" r:id="rId5"/>
    <sheet name="11" sheetId="10" r:id="rId6"/>
    <sheet name="12" sheetId="3" r:id="rId7"/>
    <sheet name="13" sheetId="8" r:id="rId8"/>
    <sheet name="14" sheetId="7" r:id="rId9"/>
    <sheet name="15" sheetId="6" r:id="rId10"/>
    <sheet name="16-17" sheetId="16" r:id="rId11"/>
    <sheet name="18-19" sheetId="17" r:id="rId12"/>
    <sheet name="20-31" sheetId="18" r:id="rId13"/>
    <sheet name="32" sheetId="4" r:id="rId14"/>
    <sheet name="33" sheetId="5" r:id="rId15"/>
    <sheet name="34" sheetId="9" r:id="rId16"/>
  </sheets>
  <definedNames>
    <definedName name="_xlnm.Print_Area" localSheetId="12">'20-31'!$A$1:$Y$433</definedName>
    <definedName name="_xlnm.Print_Area" localSheetId="2">'9'!$A$1:$L$60</definedName>
  </definedNames>
  <calcPr calcId="162913"/>
</workbook>
</file>

<file path=xl/calcChain.xml><?xml version="1.0" encoding="utf-8"?>
<calcChain xmlns="http://schemas.openxmlformats.org/spreadsheetml/2006/main">
  <c r="D421" i="18" l="1"/>
  <c r="C421" i="18"/>
  <c r="D418" i="18"/>
  <c r="C418" i="18"/>
  <c r="D417" i="18"/>
  <c r="C417" i="18"/>
  <c r="D416" i="18"/>
  <c r="C416" i="18"/>
  <c r="L415" i="18"/>
  <c r="C415" i="18" s="1"/>
  <c r="K415" i="18"/>
  <c r="J415" i="18"/>
  <c r="I415" i="18"/>
  <c r="H415" i="18"/>
  <c r="G415" i="18"/>
  <c r="F415" i="18"/>
  <c r="E415" i="18"/>
  <c r="D415" i="18"/>
  <c r="B415" i="18"/>
  <c r="D413" i="18"/>
  <c r="C413" i="18"/>
  <c r="D412" i="18"/>
  <c r="C412" i="18"/>
  <c r="D411" i="18"/>
  <c r="C411" i="18"/>
  <c r="L410" i="18"/>
  <c r="K410" i="18"/>
  <c r="C410" i="18" s="1"/>
  <c r="J410" i="18"/>
  <c r="I410" i="18"/>
  <c r="H410" i="18"/>
  <c r="G410" i="18"/>
  <c r="F410" i="18"/>
  <c r="E410" i="18"/>
  <c r="D410" i="18" s="1"/>
  <c r="B410" i="18"/>
  <c r="Q408" i="18"/>
  <c r="P408" i="18"/>
  <c r="D408" i="18"/>
  <c r="C408" i="18"/>
  <c r="Q407" i="18"/>
  <c r="P407" i="18"/>
  <c r="D407" i="18"/>
  <c r="C407" i="18"/>
  <c r="Q406" i="18"/>
  <c r="P406" i="18"/>
  <c r="D406" i="18"/>
  <c r="C406" i="18"/>
  <c r="Q405" i="18"/>
  <c r="P405" i="18"/>
  <c r="L405" i="18"/>
  <c r="C405" i="18" s="1"/>
  <c r="K405" i="18"/>
  <c r="J405" i="18"/>
  <c r="I405" i="18"/>
  <c r="H405" i="18"/>
  <c r="G405" i="18"/>
  <c r="F405" i="18"/>
  <c r="E405" i="18"/>
  <c r="D405" i="18"/>
  <c r="B405" i="18"/>
  <c r="Q404" i="18"/>
  <c r="P404" i="18"/>
  <c r="Q403" i="18"/>
  <c r="P403" i="18"/>
  <c r="D403" i="18"/>
  <c r="C403" i="18"/>
  <c r="Y402" i="18"/>
  <c r="X402" i="18"/>
  <c r="P402" i="18" s="1"/>
  <c r="W402" i="18"/>
  <c r="V402" i="18"/>
  <c r="U402" i="18"/>
  <c r="T402" i="18"/>
  <c r="S402" i="18"/>
  <c r="R402" i="18"/>
  <c r="Q402" i="18" s="1"/>
  <c r="O402" i="18"/>
  <c r="D402" i="18"/>
  <c r="C402" i="18"/>
  <c r="D401" i="18"/>
  <c r="C401" i="18"/>
  <c r="Q400" i="18"/>
  <c r="P400" i="18"/>
  <c r="D400" i="18"/>
  <c r="C400" i="18"/>
  <c r="Q399" i="18"/>
  <c r="P399" i="18"/>
  <c r="D399" i="18"/>
  <c r="C399" i="18"/>
  <c r="Y398" i="18"/>
  <c r="P398" i="18" s="1"/>
  <c r="X398" i="18"/>
  <c r="W398" i="18"/>
  <c r="V398" i="18"/>
  <c r="U398" i="18"/>
  <c r="T398" i="18"/>
  <c r="S398" i="18"/>
  <c r="R398" i="18"/>
  <c r="Q398" i="18"/>
  <c r="O398" i="18"/>
  <c r="D398" i="18"/>
  <c r="C398" i="18"/>
  <c r="L397" i="18"/>
  <c r="K397" i="18"/>
  <c r="C397" i="18" s="1"/>
  <c r="J397" i="18"/>
  <c r="I397" i="18"/>
  <c r="H397" i="18"/>
  <c r="G397" i="18"/>
  <c r="F397" i="18"/>
  <c r="E397" i="18"/>
  <c r="D397" i="18" s="1"/>
  <c r="B397" i="18"/>
  <c r="Q396" i="18"/>
  <c r="P396" i="18"/>
  <c r="Q395" i="18"/>
  <c r="P395" i="18"/>
  <c r="D395" i="18"/>
  <c r="C395" i="18"/>
  <c r="Y394" i="18"/>
  <c r="X394" i="18"/>
  <c r="W394" i="18"/>
  <c r="V394" i="18"/>
  <c r="U394" i="18"/>
  <c r="T394" i="18"/>
  <c r="S394" i="18"/>
  <c r="R394" i="18"/>
  <c r="P394" i="18"/>
  <c r="O394" i="18"/>
  <c r="D394" i="18"/>
  <c r="C394" i="18"/>
  <c r="L393" i="18"/>
  <c r="K393" i="18"/>
  <c r="J393" i="18"/>
  <c r="I393" i="18"/>
  <c r="H393" i="18"/>
  <c r="G393" i="18"/>
  <c r="F393" i="18"/>
  <c r="E393" i="18"/>
  <c r="C393" i="18"/>
  <c r="B393" i="18"/>
  <c r="Q392" i="18"/>
  <c r="P392" i="18"/>
  <c r="Q391" i="18"/>
  <c r="P391" i="18"/>
  <c r="D391" i="18"/>
  <c r="C391" i="18"/>
  <c r="Q390" i="18"/>
  <c r="P390" i="18"/>
  <c r="D390" i="18"/>
  <c r="C390" i="18"/>
  <c r="Y389" i="18"/>
  <c r="P389" i="18" s="1"/>
  <c r="X389" i="18"/>
  <c r="W389" i="18"/>
  <c r="V389" i="18"/>
  <c r="U389" i="18"/>
  <c r="T389" i="18"/>
  <c r="S389" i="18"/>
  <c r="R389" i="18"/>
  <c r="Q389" i="18"/>
  <c r="O389" i="18"/>
  <c r="D389" i="18"/>
  <c r="C389" i="18"/>
  <c r="D388" i="18"/>
  <c r="C388" i="18"/>
  <c r="Q387" i="18"/>
  <c r="P387" i="18"/>
  <c r="D387" i="18"/>
  <c r="C387" i="18"/>
  <c r="D386" i="18"/>
  <c r="C386" i="18"/>
  <c r="Q385" i="18"/>
  <c r="P385" i="18"/>
  <c r="L385" i="18"/>
  <c r="K385" i="18"/>
  <c r="C385" i="18" s="1"/>
  <c r="J385" i="18"/>
  <c r="I385" i="18"/>
  <c r="H385" i="18"/>
  <c r="G385" i="18"/>
  <c r="G372" i="18" s="1"/>
  <c r="F385" i="18"/>
  <c r="E385" i="18"/>
  <c r="D385" i="18" s="1"/>
  <c r="B385" i="18"/>
  <c r="Q384" i="18"/>
  <c r="P384" i="18"/>
  <c r="Q383" i="18"/>
  <c r="P383" i="18"/>
  <c r="D383" i="18"/>
  <c r="C383" i="18"/>
  <c r="Y382" i="18"/>
  <c r="X382" i="18"/>
  <c r="W382" i="18"/>
  <c r="V382" i="18"/>
  <c r="U382" i="18"/>
  <c r="T382" i="18"/>
  <c r="S382" i="18"/>
  <c r="R382" i="18"/>
  <c r="Q382" i="18" s="1"/>
  <c r="P382" i="18"/>
  <c r="O382" i="18"/>
  <c r="D382" i="18"/>
  <c r="C382" i="18"/>
  <c r="D381" i="18"/>
  <c r="C381" i="18"/>
  <c r="Q380" i="18"/>
  <c r="P380" i="18"/>
  <c r="D380" i="18"/>
  <c r="C380" i="18"/>
  <c r="D379" i="18"/>
  <c r="C379" i="18"/>
  <c r="D378" i="18"/>
  <c r="C378" i="18"/>
  <c r="Q377" i="18"/>
  <c r="P377" i="18"/>
  <c r="D377" i="18"/>
  <c r="C377" i="18"/>
  <c r="Q376" i="18"/>
  <c r="P376" i="18"/>
  <c r="D376" i="18"/>
  <c r="C376" i="18"/>
  <c r="Q375" i="18"/>
  <c r="P375" i="18"/>
  <c r="D375" i="18"/>
  <c r="C375" i="18"/>
  <c r="Q374" i="18"/>
  <c r="P374" i="18"/>
  <c r="L374" i="18"/>
  <c r="K374" i="18"/>
  <c r="J374" i="18"/>
  <c r="J372" i="18" s="1"/>
  <c r="I374" i="18"/>
  <c r="H374" i="18"/>
  <c r="H372" i="18" s="1"/>
  <c r="G374" i="18"/>
  <c r="F374" i="18"/>
  <c r="F372" i="18" s="1"/>
  <c r="E374" i="18"/>
  <c r="D374" i="18"/>
  <c r="B374" i="18"/>
  <c r="Q373" i="18"/>
  <c r="P373" i="18"/>
  <c r="Y372" i="18"/>
  <c r="X372" i="18"/>
  <c r="P372" i="18" s="1"/>
  <c r="W372" i="18"/>
  <c r="V372" i="18"/>
  <c r="U372" i="18"/>
  <c r="T372" i="18"/>
  <c r="S372" i="18"/>
  <c r="R372" i="18"/>
  <c r="Q372" i="18" s="1"/>
  <c r="O372" i="18"/>
  <c r="I372" i="18"/>
  <c r="E372" i="18"/>
  <c r="Q356" i="18"/>
  <c r="P356" i="18"/>
  <c r="D356" i="18"/>
  <c r="C356" i="18"/>
  <c r="Q355" i="18"/>
  <c r="P355" i="18"/>
  <c r="D355" i="18"/>
  <c r="C355" i="18"/>
  <c r="Y354" i="18"/>
  <c r="X354" i="18"/>
  <c r="W354" i="18"/>
  <c r="V354" i="18"/>
  <c r="U354" i="18"/>
  <c r="T354" i="18"/>
  <c r="S354" i="18"/>
  <c r="R354" i="18"/>
  <c r="P354" i="18"/>
  <c r="O354" i="18"/>
  <c r="D354" i="18"/>
  <c r="C354" i="18"/>
  <c r="D353" i="18"/>
  <c r="C353" i="18"/>
  <c r="Q352" i="18"/>
  <c r="P352" i="18"/>
  <c r="D352" i="18"/>
  <c r="C352" i="18"/>
  <c r="Q351" i="18"/>
  <c r="P351" i="18"/>
  <c r="D351" i="18"/>
  <c r="C351" i="18"/>
  <c r="Y350" i="18"/>
  <c r="P350" i="18" s="1"/>
  <c r="X350" i="18"/>
  <c r="W350" i="18"/>
  <c r="V350" i="18"/>
  <c r="U350" i="18"/>
  <c r="T350" i="18"/>
  <c r="S350" i="18"/>
  <c r="R350" i="18"/>
  <c r="Q350" i="18"/>
  <c r="O350" i="18"/>
  <c r="D350" i="18"/>
  <c r="C350" i="18"/>
  <c r="D349" i="18"/>
  <c r="C349" i="18"/>
  <c r="Q348" i="18"/>
  <c r="P348" i="18"/>
  <c r="D348" i="18"/>
  <c r="C348" i="18"/>
  <c r="L347" i="18"/>
  <c r="K347" i="18"/>
  <c r="J347" i="18"/>
  <c r="I347" i="18"/>
  <c r="H347" i="18"/>
  <c r="G347" i="18"/>
  <c r="F347" i="18"/>
  <c r="E347" i="18"/>
  <c r="C347" i="18"/>
  <c r="B347" i="18"/>
  <c r="Q345" i="18"/>
  <c r="P345" i="18"/>
  <c r="Q344" i="18"/>
  <c r="P344" i="18"/>
  <c r="Q343" i="18"/>
  <c r="P343" i="18"/>
  <c r="Y342" i="18"/>
  <c r="X342" i="18"/>
  <c r="W342" i="18"/>
  <c r="V342" i="18"/>
  <c r="U342" i="18"/>
  <c r="T342" i="18"/>
  <c r="S342" i="18"/>
  <c r="R342" i="18"/>
  <c r="P342" i="18"/>
  <c r="O342" i="18"/>
  <c r="D342" i="18"/>
  <c r="C342" i="18"/>
  <c r="D341" i="18"/>
  <c r="C341" i="18"/>
  <c r="Q340" i="18"/>
  <c r="P340" i="18"/>
  <c r="L340" i="18"/>
  <c r="C340" i="18" s="1"/>
  <c r="K340" i="18"/>
  <c r="J340" i="18"/>
  <c r="I340" i="18"/>
  <c r="H340" i="18"/>
  <c r="G340" i="18"/>
  <c r="F340" i="18"/>
  <c r="E340" i="18"/>
  <c r="D340" i="18"/>
  <c r="B340" i="18"/>
  <c r="D338" i="18"/>
  <c r="C338" i="18"/>
  <c r="Q337" i="18"/>
  <c r="P337" i="18"/>
  <c r="D337" i="18"/>
  <c r="C337" i="18"/>
  <c r="Q336" i="18"/>
  <c r="P336" i="18"/>
  <c r="D336" i="18"/>
  <c r="C336" i="18"/>
  <c r="Q335" i="18"/>
  <c r="P335" i="18"/>
  <c r="L335" i="18"/>
  <c r="K335" i="18"/>
  <c r="J335" i="18"/>
  <c r="I335" i="18"/>
  <c r="H335" i="18"/>
  <c r="G335" i="18"/>
  <c r="F335" i="18"/>
  <c r="E335" i="18"/>
  <c r="C335" i="18"/>
  <c r="B335" i="18"/>
  <c r="Q334" i="18"/>
  <c r="P334" i="18"/>
  <c r="Q333" i="18"/>
  <c r="P333" i="18"/>
  <c r="D333" i="18"/>
  <c r="C333" i="18"/>
  <c r="Q332" i="18"/>
  <c r="P332" i="18"/>
  <c r="D332" i="18"/>
  <c r="C332" i="18"/>
  <c r="Q331" i="18"/>
  <c r="P331" i="18"/>
  <c r="D331" i="18"/>
  <c r="C331" i="18"/>
  <c r="Q330" i="18"/>
  <c r="P330" i="18"/>
  <c r="L330" i="18"/>
  <c r="C330" i="18" s="1"/>
  <c r="K330" i="18"/>
  <c r="J330" i="18"/>
  <c r="I330" i="18"/>
  <c r="H330" i="18"/>
  <c r="G330" i="18"/>
  <c r="F330" i="18"/>
  <c r="E330" i="18"/>
  <c r="D330" i="18"/>
  <c r="B330" i="18"/>
  <c r="Q329" i="18"/>
  <c r="P329" i="18"/>
  <c r="Q328" i="18"/>
  <c r="P328" i="18"/>
  <c r="D328" i="18"/>
  <c r="C328" i="18"/>
  <c r="Y327" i="18"/>
  <c r="X327" i="18"/>
  <c r="P327" i="18" s="1"/>
  <c r="W327" i="18"/>
  <c r="V327" i="18"/>
  <c r="U327" i="18"/>
  <c r="T327" i="18"/>
  <c r="S327" i="18"/>
  <c r="R327" i="18"/>
  <c r="Q327" i="18" s="1"/>
  <c r="O327" i="18"/>
  <c r="D327" i="18"/>
  <c r="C327" i="18"/>
  <c r="D326" i="18"/>
  <c r="C326" i="18"/>
  <c r="Q325" i="18"/>
  <c r="P325" i="18"/>
  <c r="D325" i="18"/>
  <c r="C325" i="18"/>
  <c r="D324" i="18"/>
  <c r="C324" i="18"/>
  <c r="D323" i="18"/>
  <c r="C323" i="18"/>
  <c r="Q322" i="18"/>
  <c r="P322" i="18"/>
  <c r="D322" i="18"/>
  <c r="C322" i="18"/>
  <c r="Q321" i="18"/>
  <c r="P321" i="18"/>
  <c r="L321" i="18"/>
  <c r="K321" i="18"/>
  <c r="C321" i="18" s="1"/>
  <c r="J321" i="18"/>
  <c r="I321" i="18"/>
  <c r="H321" i="18"/>
  <c r="G321" i="18"/>
  <c r="F321" i="18"/>
  <c r="E321" i="18"/>
  <c r="D321" i="18" s="1"/>
  <c r="B321" i="18"/>
  <c r="Y320" i="18"/>
  <c r="X320" i="18"/>
  <c r="W320" i="18"/>
  <c r="V320" i="18"/>
  <c r="U320" i="18"/>
  <c r="T320" i="18"/>
  <c r="S320" i="18"/>
  <c r="R320" i="18"/>
  <c r="P320" i="18"/>
  <c r="O320" i="18"/>
  <c r="D319" i="18"/>
  <c r="C319" i="18"/>
  <c r="Q318" i="18"/>
  <c r="P318" i="18"/>
  <c r="D318" i="18"/>
  <c r="C318" i="18"/>
  <c r="Q317" i="18"/>
  <c r="P317" i="18"/>
  <c r="D317" i="18"/>
  <c r="C317" i="18"/>
  <c r="Q316" i="18"/>
  <c r="P316" i="18"/>
  <c r="D316" i="18"/>
  <c r="C316" i="18"/>
  <c r="Q315" i="18"/>
  <c r="P315" i="18"/>
  <c r="L315" i="18"/>
  <c r="C315" i="18" s="1"/>
  <c r="K315" i="18"/>
  <c r="J315" i="18"/>
  <c r="I315" i="18"/>
  <c r="H315" i="18"/>
  <c r="G315" i="18"/>
  <c r="F315" i="18"/>
  <c r="E315" i="18"/>
  <c r="D315" i="18"/>
  <c r="B315" i="18"/>
  <c r="Y314" i="18"/>
  <c r="X314" i="18"/>
  <c r="P314" i="18" s="1"/>
  <c r="W314" i="18"/>
  <c r="V314" i="18"/>
  <c r="U314" i="18"/>
  <c r="T314" i="18"/>
  <c r="S314" i="18"/>
  <c r="R314" i="18"/>
  <c r="Q314" i="18" s="1"/>
  <c r="O314" i="18"/>
  <c r="D313" i="18"/>
  <c r="C313" i="18"/>
  <c r="Q312" i="18"/>
  <c r="P312" i="18"/>
  <c r="Q311" i="18"/>
  <c r="P311" i="18"/>
  <c r="Q310" i="18"/>
  <c r="P310" i="18"/>
  <c r="D310" i="18"/>
  <c r="C310" i="18"/>
  <c r="Q309" i="18"/>
  <c r="P309" i="18"/>
  <c r="Y308" i="18"/>
  <c r="X308" i="18"/>
  <c r="W308" i="18"/>
  <c r="V308" i="18"/>
  <c r="U308" i="18"/>
  <c r="T308" i="18"/>
  <c r="S308" i="18"/>
  <c r="R308" i="18"/>
  <c r="Q308" i="18" s="1"/>
  <c r="P308" i="18"/>
  <c r="O308" i="18"/>
  <c r="D307" i="18"/>
  <c r="C307" i="18"/>
  <c r="Q306" i="18"/>
  <c r="P306" i="18"/>
  <c r="D306" i="18"/>
  <c r="C306" i="18"/>
  <c r="Q305" i="18"/>
  <c r="P305" i="18"/>
  <c r="L305" i="18"/>
  <c r="K305" i="18"/>
  <c r="J305" i="18"/>
  <c r="I305" i="18"/>
  <c r="H305" i="18"/>
  <c r="G305" i="18"/>
  <c r="F305" i="18"/>
  <c r="E305" i="18"/>
  <c r="C305" i="18"/>
  <c r="B305" i="18"/>
  <c r="Y304" i="18"/>
  <c r="P304" i="18" s="1"/>
  <c r="X304" i="18"/>
  <c r="W304" i="18"/>
  <c r="V304" i="18"/>
  <c r="U304" i="18"/>
  <c r="T304" i="18"/>
  <c r="S304" i="18"/>
  <c r="R304" i="18"/>
  <c r="Q304" i="18"/>
  <c r="O304" i="18"/>
  <c r="D303" i="18"/>
  <c r="C303" i="18"/>
  <c r="Q302" i="18"/>
  <c r="P302" i="18"/>
  <c r="D302" i="18"/>
  <c r="C302" i="18"/>
  <c r="Q301" i="18"/>
  <c r="P301" i="18"/>
  <c r="D301" i="18"/>
  <c r="C301" i="18"/>
  <c r="Q300" i="18"/>
  <c r="P300" i="18"/>
  <c r="D300" i="18"/>
  <c r="C300" i="18"/>
  <c r="Y299" i="18"/>
  <c r="X299" i="18"/>
  <c r="W299" i="18"/>
  <c r="V299" i="18"/>
  <c r="U299" i="18"/>
  <c r="T299" i="18"/>
  <c r="S299" i="18"/>
  <c r="R299" i="18"/>
  <c r="O299" i="18"/>
  <c r="B345" i="18" s="1"/>
  <c r="L299" i="18"/>
  <c r="K299" i="18"/>
  <c r="C299" i="18" s="1"/>
  <c r="J299" i="18"/>
  <c r="I299" i="18"/>
  <c r="H299" i="18"/>
  <c r="G299" i="18"/>
  <c r="F299" i="18"/>
  <c r="E299" i="18"/>
  <c r="D299" i="18" s="1"/>
  <c r="B299" i="18"/>
  <c r="Q280" i="18"/>
  <c r="P280" i="18"/>
  <c r="Q279" i="18"/>
  <c r="P279" i="18"/>
  <c r="Q278" i="18"/>
  <c r="P278" i="18"/>
  <c r="Q277" i="18"/>
  <c r="P277" i="18"/>
  <c r="Y276" i="18"/>
  <c r="P276" i="18" s="1"/>
  <c r="X276" i="18"/>
  <c r="W276" i="18"/>
  <c r="V276" i="18"/>
  <c r="U276" i="18"/>
  <c r="T276" i="18"/>
  <c r="S276" i="18"/>
  <c r="R276" i="18"/>
  <c r="Q276" i="18"/>
  <c r="O276" i="18"/>
  <c r="Q274" i="18"/>
  <c r="P274" i="18"/>
  <c r="Q273" i="18"/>
  <c r="P273" i="18"/>
  <c r="Q272" i="18"/>
  <c r="P272" i="18"/>
  <c r="Y271" i="18"/>
  <c r="X271" i="18"/>
  <c r="P271" i="18" s="1"/>
  <c r="W271" i="18"/>
  <c r="V271" i="18"/>
  <c r="U271" i="18"/>
  <c r="T271" i="18"/>
  <c r="S271" i="18"/>
  <c r="R271" i="18"/>
  <c r="Q271" i="18" s="1"/>
  <c r="O271" i="18"/>
  <c r="Q269" i="18"/>
  <c r="P269" i="18"/>
  <c r="Q268" i="18"/>
  <c r="P268" i="18"/>
  <c r="Q267" i="18"/>
  <c r="P267" i="18"/>
  <c r="Y266" i="18"/>
  <c r="X266" i="18"/>
  <c r="W266" i="18"/>
  <c r="V266" i="18"/>
  <c r="U266" i="18"/>
  <c r="T266" i="18"/>
  <c r="S266" i="18"/>
  <c r="R266" i="18"/>
  <c r="Q266" i="18" s="1"/>
  <c r="P266" i="18"/>
  <c r="O266" i="18"/>
  <c r="Q264" i="18"/>
  <c r="P264" i="18"/>
  <c r="Q263" i="18"/>
  <c r="P263" i="18"/>
  <c r="Q262" i="18"/>
  <c r="P262" i="18"/>
  <c r="Y261" i="18"/>
  <c r="P261" i="18" s="1"/>
  <c r="X261" i="18"/>
  <c r="W261" i="18"/>
  <c r="V261" i="18"/>
  <c r="U261" i="18"/>
  <c r="T261" i="18"/>
  <c r="S261" i="18"/>
  <c r="R261" i="18"/>
  <c r="Q261" i="18"/>
  <c r="O261" i="18"/>
  <c r="D261" i="18"/>
  <c r="C261" i="18"/>
  <c r="D260" i="18"/>
  <c r="C260" i="18"/>
  <c r="Q259" i="18"/>
  <c r="P259" i="18"/>
  <c r="D259" i="18"/>
  <c r="C259" i="18"/>
  <c r="Q258" i="18"/>
  <c r="P258" i="18"/>
  <c r="D258" i="18"/>
  <c r="C258" i="18"/>
  <c r="Y257" i="18"/>
  <c r="X257" i="18"/>
  <c r="W257" i="18"/>
  <c r="V257" i="18"/>
  <c r="U257" i="18"/>
  <c r="T257" i="18"/>
  <c r="S257" i="18"/>
  <c r="R257" i="18"/>
  <c r="Q257" i="18" s="1"/>
  <c r="P257" i="18"/>
  <c r="O257" i="18"/>
  <c r="L257" i="18"/>
  <c r="K257" i="18"/>
  <c r="J257" i="18"/>
  <c r="I257" i="18"/>
  <c r="H257" i="18"/>
  <c r="G257" i="18"/>
  <c r="F257" i="18"/>
  <c r="E257" i="18"/>
  <c r="C257" i="18"/>
  <c r="B257" i="18"/>
  <c r="Q255" i="18"/>
  <c r="P255" i="18"/>
  <c r="D255" i="18"/>
  <c r="C255" i="18"/>
  <c r="Q254" i="18"/>
  <c r="P254" i="18"/>
  <c r="D254" i="18"/>
  <c r="C254" i="18"/>
  <c r="Q253" i="18"/>
  <c r="P253" i="18"/>
  <c r="D253" i="18"/>
  <c r="C253" i="18"/>
  <c r="Q252" i="18"/>
  <c r="P252" i="18"/>
  <c r="L252" i="18"/>
  <c r="C252" i="18" s="1"/>
  <c r="K252" i="18"/>
  <c r="J252" i="18"/>
  <c r="I252" i="18"/>
  <c r="H252" i="18"/>
  <c r="G252" i="18"/>
  <c r="F252" i="18"/>
  <c r="E252" i="18"/>
  <c r="D252" i="18"/>
  <c r="B252" i="18"/>
  <c r="Y251" i="18"/>
  <c r="X251" i="18"/>
  <c r="P251" i="18" s="1"/>
  <c r="W251" i="18"/>
  <c r="V251" i="18"/>
  <c r="U251" i="18"/>
  <c r="T251" i="18"/>
  <c r="S251" i="18"/>
  <c r="R251" i="18"/>
  <c r="Q251" i="18" s="1"/>
  <c r="O251" i="18"/>
  <c r="D250" i="18"/>
  <c r="C250" i="18"/>
  <c r="Q249" i="18"/>
  <c r="P249" i="18"/>
  <c r="D249" i="18"/>
  <c r="C249" i="18"/>
  <c r="Q248" i="18"/>
  <c r="P248" i="18"/>
  <c r="D248" i="18"/>
  <c r="C248" i="18"/>
  <c r="Y247" i="18"/>
  <c r="X247" i="18"/>
  <c r="P247" i="18" s="1"/>
  <c r="W247" i="18"/>
  <c r="V247" i="18"/>
  <c r="U247" i="18"/>
  <c r="T247" i="18"/>
  <c r="T228" i="18" s="1"/>
  <c r="S247" i="18"/>
  <c r="R247" i="18"/>
  <c r="Q247" i="18" s="1"/>
  <c r="O247" i="18"/>
  <c r="D247" i="18"/>
  <c r="C247" i="18"/>
  <c r="D246" i="18"/>
  <c r="C246" i="18"/>
  <c r="Q245" i="18"/>
  <c r="P245" i="18"/>
  <c r="L245" i="18"/>
  <c r="K245" i="18"/>
  <c r="J245" i="18"/>
  <c r="I245" i="18"/>
  <c r="H245" i="18"/>
  <c r="G245" i="18"/>
  <c r="F245" i="18"/>
  <c r="E245" i="18"/>
  <c r="C245" i="18"/>
  <c r="B245" i="18"/>
  <c r="Q244" i="18"/>
  <c r="P244" i="18"/>
  <c r="Q243" i="18"/>
  <c r="P243" i="18"/>
  <c r="D243" i="18"/>
  <c r="C243" i="18"/>
  <c r="Y242" i="18"/>
  <c r="P242" i="18" s="1"/>
  <c r="X242" i="18"/>
  <c r="W242" i="18"/>
  <c r="V242" i="18"/>
  <c r="U242" i="18"/>
  <c r="T242" i="18"/>
  <c r="S242" i="18"/>
  <c r="R242" i="18"/>
  <c r="Q242" i="18"/>
  <c r="O242" i="18"/>
  <c r="D242" i="18"/>
  <c r="C242" i="18"/>
  <c r="D241" i="18"/>
  <c r="C241" i="18"/>
  <c r="Q240" i="18"/>
  <c r="P240" i="18"/>
  <c r="D240" i="18"/>
  <c r="C240" i="18"/>
  <c r="Q239" i="18"/>
  <c r="P239" i="18"/>
  <c r="L239" i="18"/>
  <c r="K239" i="18"/>
  <c r="C239" i="18" s="1"/>
  <c r="J239" i="18"/>
  <c r="I239" i="18"/>
  <c r="H239" i="18"/>
  <c r="G239" i="18"/>
  <c r="F239" i="18"/>
  <c r="E239" i="18"/>
  <c r="D239" i="18" s="1"/>
  <c r="B239" i="18"/>
  <c r="Y238" i="18"/>
  <c r="P238" i="18" s="1"/>
  <c r="X238" i="18"/>
  <c r="W238" i="18"/>
  <c r="V238" i="18"/>
  <c r="U238" i="18"/>
  <c r="T238" i="18"/>
  <c r="S238" i="18"/>
  <c r="R238" i="18"/>
  <c r="Q238" i="18"/>
  <c r="O238" i="18"/>
  <c r="D237" i="18"/>
  <c r="C237" i="18"/>
  <c r="Q236" i="18"/>
  <c r="P236" i="18"/>
  <c r="D236" i="18"/>
  <c r="C236" i="18"/>
  <c r="Q235" i="18"/>
  <c r="P235" i="18"/>
  <c r="D235" i="18"/>
  <c r="C235" i="18"/>
  <c r="Q234" i="18"/>
  <c r="P234" i="18"/>
  <c r="L234" i="18"/>
  <c r="K234" i="18"/>
  <c r="C234" i="18" s="1"/>
  <c r="J234" i="18"/>
  <c r="I234" i="18"/>
  <c r="H234" i="18"/>
  <c r="G234" i="18"/>
  <c r="F234" i="18"/>
  <c r="E234" i="18"/>
  <c r="D234" i="18" s="1"/>
  <c r="B234" i="18"/>
  <c r="Q233" i="18"/>
  <c r="P233" i="18"/>
  <c r="Q232" i="18"/>
  <c r="P232" i="18"/>
  <c r="D232" i="18"/>
  <c r="C232" i="18"/>
  <c r="Q231" i="18"/>
  <c r="P231" i="18"/>
  <c r="D231" i="18"/>
  <c r="C231" i="18"/>
  <c r="Y230" i="18"/>
  <c r="X230" i="18"/>
  <c r="W230" i="18"/>
  <c r="V230" i="18"/>
  <c r="U230" i="18"/>
  <c r="T230" i="18"/>
  <c r="S230" i="18"/>
  <c r="R230" i="18"/>
  <c r="Q230" i="18"/>
  <c r="O230" i="18"/>
  <c r="O228" i="18" s="1"/>
  <c r="D230" i="18"/>
  <c r="C230" i="18"/>
  <c r="D229" i="18"/>
  <c r="C229" i="18"/>
  <c r="V228" i="18"/>
  <c r="R228" i="18"/>
  <c r="L228" i="18"/>
  <c r="K228" i="18"/>
  <c r="J228" i="18"/>
  <c r="I228" i="18"/>
  <c r="H228" i="18"/>
  <c r="G228" i="18"/>
  <c r="F228" i="18"/>
  <c r="E228" i="18"/>
  <c r="C228" i="18"/>
  <c r="B228" i="18"/>
  <c r="D208" i="18"/>
  <c r="C208" i="18"/>
  <c r="D207" i="18"/>
  <c r="C207" i="18"/>
  <c r="D206" i="18"/>
  <c r="C206" i="18"/>
  <c r="Q205" i="18"/>
  <c r="P205" i="18"/>
  <c r="L205" i="18"/>
  <c r="C205" i="18" s="1"/>
  <c r="K205" i="18"/>
  <c r="J205" i="18"/>
  <c r="I205" i="18"/>
  <c r="H205" i="18"/>
  <c r="G205" i="18"/>
  <c r="F205" i="18"/>
  <c r="E205" i="18"/>
  <c r="D205" i="18"/>
  <c r="B205" i="18"/>
  <c r="Q203" i="18"/>
  <c r="P203" i="18"/>
  <c r="D203" i="18"/>
  <c r="C203" i="18"/>
  <c r="D202" i="18"/>
  <c r="C202" i="18"/>
  <c r="L201" i="18"/>
  <c r="K201" i="18"/>
  <c r="J201" i="18"/>
  <c r="I201" i="18"/>
  <c r="H201" i="18"/>
  <c r="G201" i="18"/>
  <c r="F201" i="18"/>
  <c r="E201" i="18"/>
  <c r="C201" i="18"/>
  <c r="B201" i="18"/>
  <c r="Q200" i="18"/>
  <c r="P200" i="18"/>
  <c r="Q199" i="18"/>
  <c r="P199" i="18"/>
  <c r="D199" i="18"/>
  <c r="C199" i="18"/>
  <c r="Q198" i="18"/>
  <c r="P198" i="18"/>
  <c r="D198" i="18"/>
  <c r="C198" i="18"/>
  <c r="Q197" i="18"/>
  <c r="P197" i="18"/>
  <c r="L197" i="18"/>
  <c r="C197" i="18" s="1"/>
  <c r="K197" i="18"/>
  <c r="J197" i="18"/>
  <c r="I197" i="18"/>
  <c r="H197" i="18"/>
  <c r="G197" i="18"/>
  <c r="F197" i="18"/>
  <c r="E197" i="18"/>
  <c r="D197" i="18"/>
  <c r="B197" i="18"/>
  <c r="Q196" i="18"/>
  <c r="P196" i="18"/>
  <c r="Y195" i="18"/>
  <c r="X195" i="18"/>
  <c r="W195" i="18"/>
  <c r="V195" i="18"/>
  <c r="U195" i="18"/>
  <c r="T195" i="18"/>
  <c r="S195" i="18"/>
  <c r="R195" i="18"/>
  <c r="P195" i="18"/>
  <c r="O195" i="18"/>
  <c r="D195" i="18"/>
  <c r="C195" i="18"/>
  <c r="D194" i="18"/>
  <c r="C194" i="18"/>
  <c r="Q193" i="18"/>
  <c r="P193" i="18"/>
  <c r="L193" i="18"/>
  <c r="C193" i="18" s="1"/>
  <c r="K193" i="18"/>
  <c r="J193" i="18"/>
  <c r="I193" i="18"/>
  <c r="H193" i="18"/>
  <c r="G193" i="18"/>
  <c r="F193" i="18"/>
  <c r="E193" i="18"/>
  <c r="D193" i="18"/>
  <c r="B193" i="18"/>
  <c r="Q192" i="18"/>
  <c r="P192" i="18"/>
  <c r="Q191" i="18"/>
  <c r="P191" i="18"/>
  <c r="D191" i="18"/>
  <c r="C191" i="18"/>
  <c r="Q190" i="18"/>
  <c r="P190" i="18"/>
  <c r="D190" i="18"/>
  <c r="C190" i="18"/>
  <c r="Y189" i="18"/>
  <c r="X189" i="18"/>
  <c r="W189" i="18"/>
  <c r="V189" i="18"/>
  <c r="U189" i="18"/>
  <c r="T189" i="18"/>
  <c r="S189" i="18"/>
  <c r="R189" i="18"/>
  <c r="Q189" i="18" s="1"/>
  <c r="P189" i="18"/>
  <c r="O189" i="18"/>
  <c r="D189" i="18"/>
  <c r="C189" i="18"/>
  <c r="L188" i="18"/>
  <c r="C188" i="18" s="1"/>
  <c r="K188" i="18"/>
  <c r="J188" i="18"/>
  <c r="I188" i="18"/>
  <c r="H188" i="18"/>
  <c r="G188" i="18"/>
  <c r="F188" i="18"/>
  <c r="E188" i="18"/>
  <c r="D188" i="18"/>
  <c r="B188" i="18"/>
  <c r="Q187" i="18"/>
  <c r="P187" i="18"/>
  <c r="Q186" i="18"/>
  <c r="P186" i="18"/>
  <c r="D186" i="18"/>
  <c r="C186" i="18"/>
  <c r="Q185" i="18"/>
  <c r="P185" i="18"/>
  <c r="D185" i="18"/>
  <c r="C185" i="18"/>
  <c r="Q184" i="18"/>
  <c r="P184" i="18"/>
  <c r="D184" i="18"/>
  <c r="C184" i="18"/>
  <c r="Q183" i="18"/>
  <c r="P183" i="18"/>
  <c r="L183" i="18"/>
  <c r="K183" i="18"/>
  <c r="J183" i="18"/>
  <c r="I183" i="18"/>
  <c r="H183" i="18"/>
  <c r="G183" i="18"/>
  <c r="F183" i="18"/>
  <c r="E183" i="18"/>
  <c r="D183" i="18" s="1"/>
  <c r="C183" i="18"/>
  <c r="B183" i="18"/>
  <c r="Q182" i="18"/>
  <c r="P182" i="18"/>
  <c r="Q181" i="18"/>
  <c r="P181" i="18"/>
  <c r="D181" i="18"/>
  <c r="C181" i="18"/>
  <c r="Y180" i="18"/>
  <c r="P180" i="18" s="1"/>
  <c r="X180" i="18"/>
  <c r="W180" i="18"/>
  <c r="V180" i="18"/>
  <c r="U180" i="18"/>
  <c r="T180" i="18"/>
  <c r="S180" i="18"/>
  <c r="R180" i="18"/>
  <c r="Q180" i="18"/>
  <c r="O180" i="18"/>
  <c r="D180" i="18"/>
  <c r="C180" i="18"/>
  <c r="D179" i="18"/>
  <c r="C179" i="18"/>
  <c r="Q178" i="18"/>
  <c r="P178" i="18"/>
  <c r="L178" i="18"/>
  <c r="K178" i="18"/>
  <c r="J178" i="18"/>
  <c r="I178" i="18"/>
  <c r="H178" i="18"/>
  <c r="G178" i="18"/>
  <c r="F178" i="18"/>
  <c r="E178" i="18"/>
  <c r="D178" i="18" s="1"/>
  <c r="C178" i="18"/>
  <c r="B178" i="18"/>
  <c r="Q177" i="18"/>
  <c r="P177" i="18"/>
  <c r="Q176" i="18"/>
  <c r="P176" i="18"/>
  <c r="Q175" i="18"/>
  <c r="P175" i="18"/>
  <c r="Q174" i="18"/>
  <c r="P174" i="18"/>
  <c r="Y173" i="18"/>
  <c r="P173" i="18" s="1"/>
  <c r="X173" i="18"/>
  <c r="W173" i="18"/>
  <c r="V173" i="18"/>
  <c r="U173" i="18"/>
  <c r="T173" i="18"/>
  <c r="S173" i="18"/>
  <c r="R173" i="18"/>
  <c r="Q173" i="18"/>
  <c r="O173" i="18"/>
  <c r="D173" i="18"/>
  <c r="C173" i="18"/>
  <c r="D172" i="18"/>
  <c r="C172" i="18"/>
  <c r="Q171" i="18"/>
  <c r="P171" i="18"/>
  <c r="D171" i="18"/>
  <c r="C171" i="18"/>
  <c r="Q170" i="18"/>
  <c r="P170" i="18"/>
  <c r="D170" i="18"/>
  <c r="C170" i="18"/>
  <c r="Q169" i="18"/>
  <c r="P169" i="18"/>
  <c r="L169" i="18"/>
  <c r="K169" i="18"/>
  <c r="J169" i="18"/>
  <c r="I169" i="18"/>
  <c r="H169" i="18"/>
  <c r="G169" i="18"/>
  <c r="F169" i="18"/>
  <c r="E169" i="18"/>
  <c r="D169" i="18" s="1"/>
  <c r="C169" i="18"/>
  <c r="B169" i="18"/>
  <c r="Q168" i="18"/>
  <c r="P168" i="18"/>
  <c r="Q167" i="18"/>
  <c r="P167" i="18"/>
  <c r="D167" i="18"/>
  <c r="C167" i="18"/>
  <c r="Q165" i="18"/>
  <c r="P165" i="18"/>
  <c r="Q164" i="18"/>
  <c r="P164" i="18"/>
  <c r="D164" i="18"/>
  <c r="C164" i="18"/>
  <c r="Q163" i="18"/>
  <c r="P163" i="18"/>
  <c r="D163" i="18"/>
  <c r="C163" i="18"/>
  <c r="Y162" i="18"/>
  <c r="P162" i="18" s="1"/>
  <c r="X162" i="18"/>
  <c r="W162" i="18"/>
  <c r="V162" i="18"/>
  <c r="U162" i="18"/>
  <c r="U153" i="18" s="1"/>
  <c r="T162" i="18"/>
  <c r="S162" i="18"/>
  <c r="R162" i="18"/>
  <c r="Q162" i="18"/>
  <c r="O162" i="18"/>
  <c r="D162" i="18"/>
  <c r="C162" i="18"/>
  <c r="L161" i="18"/>
  <c r="K161" i="18"/>
  <c r="C161" i="18" s="1"/>
  <c r="J161" i="18"/>
  <c r="I161" i="18"/>
  <c r="H161" i="18"/>
  <c r="G161" i="18"/>
  <c r="F161" i="18"/>
  <c r="E161" i="18"/>
  <c r="D161" i="18" s="1"/>
  <c r="B161" i="18"/>
  <c r="Q160" i="18"/>
  <c r="P160" i="18"/>
  <c r="Q159" i="18"/>
  <c r="P159" i="18"/>
  <c r="D159" i="18"/>
  <c r="C159" i="18"/>
  <c r="Q158" i="18"/>
  <c r="P158" i="18"/>
  <c r="D158" i="18"/>
  <c r="C158" i="18"/>
  <c r="Q157" i="18"/>
  <c r="P157" i="18"/>
  <c r="D157" i="18"/>
  <c r="C157" i="18"/>
  <c r="Q156" i="18"/>
  <c r="P156" i="18"/>
  <c r="D156" i="18"/>
  <c r="C156" i="18"/>
  <c r="Y155" i="18"/>
  <c r="X155" i="18"/>
  <c r="X153" i="18" s="1"/>
  <c r="W155" i="18"/>
  <c r="V155" i="18"/>
  <c r="V153" i="18" s="1"/>
  <c r="U155" i="18"/>
  <c r="T155" i="18"/>
  <c r="T153" i="18" s="1"/>
  <c r="S155" i="18"/>
  <c r="R155" i="18"/>
  <c r="O155" i="18"/>
  <c r="L155" i="18"/>
  <c r="K155" i="18"/>
  <c r="J155" i="18"/>
  <c r="I155" i="18"/>
  <c r="H155" i="18"/>
  <c r="G155" i="18"/>
  <c r="F155" i="18"/>
  <c r="E155" i="18"/>
  <c r="C155" i="18"/>
  <c r="B155" i="18"/>
  <c r="W153" i="18"/>
  <c r="S153" i="18"/>
  <c r="O153" i="18"/>
  <c r="D153" i="18"/>
  <c r="C153" i="18"/>
  <c r="Q135" i="18"/>
  <c r="P135" i="18"/>
  <c r="Q134" i="18"/>
  <c r="P134" i="18"/>
  <c r="Y133" i="18"/>
  <c r="X133" i="18"/>
  <c r="P133" i="18" s="1"/>
  <c r="W133" i="18"/>
  <c r="V133" i="18"/>
  <c r="U133" i="18"/>
  <c r="T133" i="18"/>
  <c r="S133" i="18"/>
  <c r="R133" i="18"/>
  <c r="Q133" i="18" s="1"/>
  <c r="O133" i="18"/>
  <c r="Q131" i="18"/>
  <c r="P131" i="18"/>
  <c r="Q130" i="18"/>
  <c r="P130" i="18"/>
  <c r="Q129" i="18"/>
  <c r="P129" i="18"/>
  <c r="D129" i="18"/>
  <c r="C129" i="18"/>
  <c r="Q128" i="18"/>
  <c r="P128" i="18"/>
  <c r="D128" i="18"/>
  <c r="C128" i="18"/>
  <c r="Y127" i="18"/>
  <c r="X127" i="18"/>
  <c r="W127" i="18"/>
  <c r="V127" i="18"/>
  <c r="U127" i="18"/>
  <c r="T127" i="18"/>
  <c r="S127" i="18"/>
  <c r="R127" i="18"/>
  <c r="Q127" i="18" s="1"/>
  <c r="O127" i="18"/>
  <c r="L127" i="18"/>
  <c r="K127" i="18"/>
  <c r="C127" i="18" s="1"/>
  <c r="J127" i="18"/>
  <c r="I127" i="18"/>
  <c r="H127" i="18"/>
  <c r="G127" i="18"/>
  <c r="F127" i="18"/>
  <c r="E127" i="18"/>
  <c r="D127" i="18" s="1"/>
  <c r="B127" i="18"/>
  <c r="Q125" i="18"/>
  <c r="P125" i="18"/>
  <c r="D125" i="18"/>
  <c r="C125" i="18"/>
  <c r="Q124" i="18"/>
  <c r="P124" i="18"/>
  <c r="D124" i="18"/>
  <c r="C124" i="18"/>
  <c r="Q123" i="18"/>
  <c r="P123" i="18"/>
  <c r="L123" i="18"/>
  <c r="C123" i="18" s="1"/>
  <c r="K123" i="18"/>
  <c r="J123" i="18"/>
  <c r="I123" i="18"/>
  <c r="H123" i="18"/>
  <c r="G123" i="18"/>
  <c r="F123" i="18"/>
  <c r="E123" i="18"/>
  <c r="D123" i="18"/>
  <c r="B123" i="18"/>
  <c r="Q122" i="18"/>
  <c r="P122" i="18"/>
  <c r="D121" i="18"/>
  <c r="C121" i="18"/>
  <c r="Q120" i="18"/>
  <c r="P120" i="18"/>
  <c r="D120" i="18"/>
  <c r="C120" i="18"/>
  <c r="Q119" i="18"/>
  <c r="P119" i="18"/>
  <c r="Q118" i="18"/>
  <c r="P118" i="18"/>
  <c r="D118" i="18"/>
  <c r="C118" i="18"/>
  <c r="Y117" i="18"/>
  <c r="X117" i="18"/>
  <c r="P117" i="18" s="1"/>
  <c r="W117" i="18"/>
  <c r="V117" i="18"/>
  <c r="U117" i="18"/>
  <c r="T117" i="18"/>
  <c r="S117" i="18"/>
  <c r="R117" i="18"/>
  <c r="Q117" i="18" s="1"/>
  <c r="O117" i="18"/>
  <c r="D117" i="18"/>
  <c r="C117" i="18"/>
  <c r="D116" i="18"/>
  <c r="C116" i="18"/>
  <c r="Q115" i="18"/>
  <c r="P115" i="18"/>
  <c r="D115" i="18"/>
  <c r="C115" i="18"/>
  <c r="Q114" i="18"/>
  <c r="P114" i="18"/>
  <c r="D114" i="18"/>
  <c r="C114" i="18"/>
  <c r="Q113" i="18"/>
  <c r="P113" i="18"/>
  <c r="L113" i="18"/>
  <c r="C113" i="18" s="1"/>
  <c r="K113" i="18"/>
  <c r="J113" i="18"/>
  <c r="I113" i="18"/>
  <c r="H113" i="18"/>
  <c r="G113" i="18"/>
  <c r="F113" i="18"/>
  <c r="E113" i="18"/>
  <c r="D113" i="18"/>
  <c r="B113" i="18"/>
  <c r="Q112" i="18"/>
  <c r="P112" i="18"/>
  <c r="Q111" i="18"/>
  <c r="P111" i="18"/>
  <c r="D111" i="18"/>
  <c r="C111" i="18"/>
  <c r="Y110" i="18"/>
  <c r="X110" i="18"/>
  <c r="P110" i="18" s="1"/>
  <c r="W110" i="18"/>
  <c r="V110" i="18"/>
  <c r="U110" i="18"/>
  <c r="T110" i="18"/>
  <c r="S110" i="18"/>
  <c r="R110" i="18"/>
  <c r="Q110" i="18" s="1"/>
  <c r="O110" i="18"/>
  <c r="D110" i="18"/>
  <c r="C110" i="18"/>
  <c r="D109" i="18"/>
  <c r="C109" i="18"/>
  <c r="Q108" i="18"/>
  <c r="P108" i="18"/>
  <c r="D108" i="18"/>
  <c r="C108" i="18"/>
  <c r="D107" i="18"/>
  <c r="C107" i="18"/>
  <c r="D106" i="18"/>
  <c r="C106" i="18"/>
  <c r="Q105" i="18"/>
  <c r="P105" i="18"/>
  <c r="L105" i="18"/>
  <c r="K105" i="18"/>
  <c r="J105" i="18"/>
  <c r="I105" i="18"/>
  <c r="H105" i="18"/>
  <c r="G105" i="18"/>
  <c r="F105" i="18"/>
  <c r="E105" i="18"/>
  <c r="D105" i="18" s="1"/>
  <c r="B105" i="18"/>
  <c r="C103" i="18"/>
  <c r="Q102" i="18"/>
  <c r="P102" i="18"/>
  <c r="Q101" i="18"/>
  <c r="P101" i="18"/>
  <c r="D101" i="18"/>
  <c r="C101" i="18"/>
  <c r="Q100" i="18"/>
  <c r="P100" i="18"/>
  <c r="Q99" i="18"/>
  <c r="P99" i="18"/>
  <c r="D99" i="18"/>
  <c r="C99" i="18"/>
  <c r="Y98" i="18"/>
  <c r="X98" i="18"/>
  <c r="W98" i="18"/>
  <c r="V98" i="18"/>
  <c r="U98" i="18"/>
  <c r="T98" i="18"/>
  <c r="S98" i="18"/>
  <c r="R98" i="18"/>
  <c r="P98" i="18"/>
  <c r="O98" i="18"/>
  <c r="D98" i="18"/>
  <c r="C98" i="18"/>
  <c r="D97" i="18"/>
  <c r="C97" i="18"/>
  <c r="Q96" i="18"/>
  <c r="P96" i="18"/>
  <c r="L96" i="18"/>
  <c r="C96" i="18" s="1"/>
  <c r="K96" i="18"/>
  <c r="J96" i="18"/>
  <c r="I96" i="18"/>
  <c r="H96" i="18"/>
  <c r="G96" i="18"/>
  <c r="F96" i="18"/>
  <c r="E96" i="18"/>
  <c r="D96" i="18"/>
  <c r="B96" i="18"/>
  <c r="Q95" i="18"/>
  <c r="P95" i="18"/>
  <c r="Q94" i="18"/>
  <c r="P94" i="18"/>
  <c r="D94" i="18"/>
  <c r="C94" i="18"/>
  <c r="Q93" i="18"/>
  <c r="P93" i="18"/>
  <c r="D93" i="18"/>
  <c r="C93" i="18"/>
  <c r="Y92" i="18"/>
  <c r="X92" i="18"/>
  <c r="W92" i="18"/>
  <c r="V92" i="18"/>
  <c r="U92" i="18"/>
  <c r="T92" i="18"/>
  <c r="S92" i="18"/>
  <c r="R92" i="18"/>
  <c r="P92" i="18"/>
  <c r="O92" i="18"/>
  <c r="D92" i="18"/>
  <c r="C92" i="18"/>
  <c r="L91" i="18"/>
  <c r="C91" i="18" s="1"/>
  <c r="K91" i="18"/>
  <c r="J91" i="18"/>
  <c r="I91" i="18"/>
  <c r="H91" i="18"/>
  <c r="G91" i="18"/>
  <c r="F91" i="18"/>
  <c r="E91" i="18"/>
  <c r="D91" i="18"/>
  <c r="B91" i="18"/>
  <c r="Q90" i="18"/>
  <c r="P90" i="18"/>
  <c r="Q89" i="18"/>
  <c r="P89" i="18"/>
  <c r="D89" i="18"/>
  <c r="C89" i="18"/>
  <c r="Q88" i="18"/>
  <c r="P88" i="18"/>
  <c r="D88" i="18"/>
  <c r="C88" i="18"/>
  <c r="Y87" i="18"/>
  <c r="X87" i="18"/>
  <c r="W87" i="18"/>
  <c r="V87" i="18"/>
  <c r="U87" i="18"/>
  <c r="T87" i="18"/>
  <c r="S87" i="18"/>
  <c r="R87" i="18"/>
  <c r="P87" i="18"/>
  <c r="O87" i="18"/>
  <c r="D87" i="18"/>
  <c r="C87" i="18"/>
  <c r="L86" i="18"/>
  <c r="C86" i="18" s="1"/>
  <c r="K86" i="18"/>
  <c r="J86" i="18"/>
  <c r="I86" i="18"/>
  <c r="H86" i="18"/>
  <c r="G86" i="18"/>
  <c r="F86" i="18"/>
  <c r="E86" i="18"/>
  <c r="D86" i="18"/>
  <c r="B86" i="18"/>
  <c r="Q85" i="18"/>
  <c r="P85" i="18"/>
  <c r="Q84" i="18"/>
  <c r="P84" i="18"/>
  <c r="D84" i="18"/>
  <c r="C84" i="18"/>
  <c r="Y83" i="18"/>
  <c r="X83" i="18"/>
  <c r="W83" i="18"/>
  <c r="W81" i="18" s="1"/>
  <c r="V83" i="18"/>
  <c r="U83" i="18"/>
  <c r="U81" i="18" s="1"/>
  <c r="T83" i="18"/>
  <c r="S83" i="18"/>
  <c r="S81" i="18" s="1"/>
  <c r="R83" i="18"/>
  <c r="P83" i="18"/>
  <c r="O83" i="18"/>
  <c r="D83" i="18"/>
  <c r="C83" i="18"/>
  <c r="D82" i="18"/>
  <c r="C82" i="18"/>
  <c r="Y81" i="18"/>
  <c r="O81" i="18"/>
  <c r="L81" i="18"/>
  <c r="K81" i="18"/>
  <c r="C81" i="18" s="1"/>
  <c r="J81" i="18"/>
  <c r="I81" i="18"/>
  <c r="H81" i="18"/>
  <c r="G81" i="18"/>
  <c r="F81" i="18"/>
  <c r="E81" i="18"/>
  <c r="D81" i="18" s="1"/>
  <c r="B81" i="18"/>
  <c r="D65" i="18"/>
  <c r="C65" i="18"/>
  <c r="D64" i="18"/>
  <c r="C64" i="18"/>
  <c r="D63" i="18"/>
  <c r="C63" i="18"/>
  <c r="D62" i="18"/>
  <c r="C62" i="18"/>
  <c r="Q61" i="18"/>
  <c r="P61" i="18"/>
  <c r="D61" i="18"/>
  <c r="C61" i="18"/>
  <c r="Q60" i="18"/>
  <c r="P60" i="18"/>
  <c r="D60" i="18"/>
  <c r="C60" i="18"/>
  <c r="Y59" i="18"/>
  <c r="X59" i="18"/>
  <c r="W59" i="18"/>
  <c r="V59" i="18"/>
  <c r="U59" i="18"/>
  <c r="T59" i="18"/>
  <c r="S59" i="18"/>
  <c r="R59" i="18"/>
  <c r="Q59" i="18" s="1"/>
  <c r="O59" i="18"/>
  <c r="D59" i="18"/>
  <c r="C59" i="18"/>
  <c r="D58" i="18"/>
  <c r="C58" i="18"/>
  <c r="Q57" i="18"/>
  <c r="P57" i="18"/>
  <c r="D57" i="18"/>
  <c r="C57" i="18"/>
  <c r="Q56" i="18"/>
  <c r="P56" i="18"/>
  <c r="L56" i="18"/>
  <c r="K56" i="18"/>
  <c r="C56" i="18" s="1"/>
  <c r="J56" i="18"/>
  <c r="I56" i="18"/>
  <c r="H56" i="18"/>
  <c r="G56" i="18"/>
  <c r="F56" i="18"/>
  <c r="E56" i="18"/>
  <c r="D56" i="18" s="1"/>
  <c r="B56" i="18"/>
  <c r="Q55" i="18"/>
  <c r="P55" i="18"/>
  <c r="Q54" i="18"/>
  <c r="P54" i="18"/>
  <c r="D54" i="18"/>
  <c r="C54" i="18"/>
  <c r="Q53" i="18"/>
  <c r="P53" i="18"/>
  <c r="D53" i="18"/>
  <c r="C53" i="18"/>
  <c r="Q52" i="18"/>
  <c r="P52" i="18"/>
  <c r="D52" i="18"/>
  <c r="C52" i="18"/>
  <c r="Q51" i="18"/>
  <c r="P51" i="18"/>
  <c r="D51" i="18"/>
  <c r="C51" i="18"/>
  <c r="Q50" i="18"/>
  <c r="P50" i="18"/>
  <c r="D50" i="18"/>
  <c r="C50" i="18"/>
  <c r="Y49" i="18"/>
  <c r="X49" i="18"/>
  <c r="W49" i="18"/>
  <c r="V49" i="18"/>
  <c r="U49" i="18"/>
  <c r="T49" i="18"/>
  <c r="S49" i="18"/>
  <c r="R49" i="18"/>
  <c r="Q49" i="18" s="1"/>
  <c r="O49" i="18"/>
  <c r="D49" i="18"/>
  <c r="C49" i="18"/>
  <c r="D48" i="18"/>
  <c r="C48" i="18"/>
  <c r="Q47" i="18"/>
  <c r="P47" i="18"/>
  <c r="L47" i="18"/>
  <c r="K47" i="18"/>
  <c r="C47" i="18" s="1"/>
  <c r="J47" i="18"/>
  <c r="I47" i="18"/>
  <c r="H47" i="18"/>
  <c r="G47" i="18"/>
  <c r="F47" i="18"/>
  <c r="E47" i="18"/>
  <c r="D47" i="18" s="1"/>
  <c r="B47" i="18"/>
  <c r="Q46" i="18"/>
  <c r="P46" i="18"/>
  <c r="Q45" i="18"/>
  <c r="P45" i="18"/>
  <c r="D45" i="18"/>
  <c r="C45" i="18"/>
  <c r="Y44" i="18"/>
  <c r="X44" i="18"/>
  <c r="W44" i="18"/>
  <c r="V44" i="18"/>
  <c r="U44" i="18"/>
  <c r="T44" i="18"/>
  <c r="S44" i="18"/>
  <c r="R44" i="18"/>
  <c r="Q44" i="18" s="1"/>
  <c r="O44" i="18"/>
  <c r="D44" i="18"/>
  <c r="C44" i="18"/>
  <c r="D43" i="18"/>
  <c r="C43" i="18"/>
  <c r="Q42" i="18"/>
  <c r="P42" i="18"/>
  <c r="D42" i="18"/>
  <c r="C42" i="18"/>
  <c r="Q41" i="18"/>
  <c r="P41" i="18"/>
  <c r="D41" i="18"/>
  <c r="C41" i="18"/>
  <c r="Q40" i="18"/>
  <c r="P40" i="18"/>
  <c r="D40" i="18"/>
  <c r="C40" i="18"/>
  <c r="Q39" i="18"/>
  <c r="P39" i="18"/>
  <c r="Q38" i="18"/>
  <c r="P38" i="18"/>
  <c r="D38" i="18"/>
  <c r="C38" i="18"/>
  <c r="Q37" i="18"/>
  <c r="P37" i="18"/>
  <c r="D37" i="18"/>
  <c r="C37" i="18"/>
  <c r="L36" i="18"/>
  <c r="K36" i="18"/>
  <c r="C36" i="18" s="1"/>
  <c r="J36" i="18"/>
  <c r="I36" i="18"/>
  <c r="H36" i="18"/>
  <c r="G36" i="18"/>
  <c r="F36" i="18"/>
  <c r="E36" i="18"/>
  <c r="D36" i="18" s="1"/>
  <c r="B36" i="18"/>
  <c r="Q35" i="18"/>
  <c r="P35" i="18"/>
  <c r="Q34" i="18"/>
  <c r="P34" i="18"/>
  <c r="D34" i="18"/>
  <c r="C34" i="18"/>
  <c r="Q33" i="18"/>
  <c r="P33" i="18"/>
  <c r="D33" i="18"/>
  <c r="C33" i="18"/>
  <c r="Y32" i="18"/>
  <c r="X32" i="18"/>
  <c r="W32" i="18"/>
  <c r="V32" i="18"/>
  <c r="U32" i="18"/>
  <c r="T32" i="18"/>
  <c r="S32" i="18"/>
  <c r="R32" i="18"/>
  <c r="Q32" i="18" s="1"/>
  <c r="O32" i="18"/>
  <c r="D32" i="18"/>
  <c r="C32" i="18"/>
  <c r="D31" i="18"/>
  <c r="C31" i="18"/>
  <c r="Q30" i="18"/>
  <c r="P30" i="18"/>
  <c r="Q29" i="18"/>
  <c r="P29" i="18"/>
  <c r="D29" i="18"/>
  <c r="C29" i="18"/>
  <c r="Q28" i="18"/>
  <c r="P28" i="18"/>
  <c r="D28" i="18"/>
  <c r="C28" i="18"/>
  <c r="D27" i="18"/>
  <c r="C27" i="18"/>
  <c r="Q26" i="18"/>
  <c r="P26" i="18"/>
  <c r="D26" i="18"/>
  <c r="C26" i="18"/>
  <c r="Q25" i="18"/>
  <c r="P25" i="18"/>
  <c r="D25" i="18"/>
  <c r="C25" i="18"/>
  <c r="Q24" i="18"/>
  <c r="P24" i="18"/>
  <c r="L24" i="18"/>
  <c r="K24" i="18"/>
  <c r="C24" i="18" s="1"/>
  <c r="J24" i="18"/>
  <c r="I24" i="18"/>
  <c r="H24" i="18"/>
  <c r="G24" i="18"/>
  <c r="F24" i="18"/>
  <c r="E24" i="18"/>
  <c r="D24" i="18" s="1"/>
  <c r="B24" i="18"/>
  <c r="Q23" i="18"/>
  <c r="P23" i="18"/>
  <c r="Q22" i="18"/>
  <c r="P22" i="18"/>
  <c r="D22" i="18"/>
  <c r="C22" i="18"/>
  <c r="Q21" i="18"/>
  <c r="P21" i="18"/>
  <c r="D21" i="18"/>
  <c r="C21" i="18"/>
  <c r="Y20" i="18"/>
  <c r="X20" i="18"/>
  <c r="W20" i="18"/>
  <c r="V20" i="18"/>
  <c r="U20" i="18"/>
  <c r="T20" i="18"/>
  <c r="S20" i="18"/>
  <c r="R20" i="18"/>
  <c r="Q20" i="18" s="1"/>
  <c r="O20" i="18"/>
  <c r="D20" i="18"/>
  <c r="C20" i="18"/>
  <c r="D19" i="18"/>
  <c r="C19" i="18"/>
  <c r="Q18" i="18"/>
  <c r="P18" i="18"/>
  <c r="L18" i="18"/>
  <c r="K18" i="18"/>
  <c r="J18" i="18"/>
  <c r="I18" i="18"/>
  <c r="I13" i="18" s="1"/>
  <c r="H18" i="18"/>
  <c r="G18" i="18"/>
  <c r="F18" i="18"/>
  <c r="E18" i="18"/>
  <c r="D18" i="18" s="1"/>
  <c r="B18" i="18"/>
  <c r="Q17" i="18"/>
  <c r="P17" i="18"/>
  <c r="Q16" i="18"/>
  <c r="P16" i="18"/>
  <c r="D16" i="18"/>
  <c r="C16" i="18"/>
  <c r="Q15" i="18"/>
  <c r="P15" i="18"/>
  <c r="D15" i="18"/>
  <c r="C15" i="18"/>
  <c r="Q14" i="18"/>
  <c r="P14" i="18"/>
  <c r="Q13" i="18"/>
  <c r="P13" i="18"/>
  <c r="Q12" i="18"/>
  <c r="P12" i="18"/>
  <c r="Q11" i="18"/>
  <c r="P11" i="18"/>
  <c r="Y10" i="18"/>
  <c r="X10" i="18"/>
  <c r="W10" i="18"/>
  <c r="V10" i="18"/>
  <c r="U10" i="18"/>
  <c r="T10" i="18"/>
  <c r="S10" i="18"/>
  <c r="R10" i="18"/>
  <c r="O10" i="18"/>
  <c r="B13" i="18" s="1"/>
  <c r="J10" i="17"/>
  <c r="O10" i="17"/>
  <c r="R10" i="17"/>
  <c r="U10" i="17"/>
  <c r="X10" i="17" s="1"/>
  <c r="J11" i="17"/>
  <c r="O11" i="17"/>
  <c r="R11" i="17"/>
  <c r="U11" i="17"/>
  <c r="J12" i="17"/>
  <c r="O12" i="17"/>
  <c r="R12" i="17"/>
  <c r="U12" i="17"/>
  <c r="J13" i="17"/>
  <c r="O13" i="17"/>
  <c r="R13" i="17"/>
  <c r="U13" i="17"/>
  <c r="X13" i="17"/>
  <c r="J14" i="17"/>
  <c r="O14" i="17"/>
  <c r="R14" i="17"/>
  <c r="U14" i="17"/>
  <c r="X14" i="17" s="1"/>
  <c r="J16" i="17"/>
  <c r="O16" i="17"/>
  <c r="R16" i="17"/>
  <c r="U16" i="17"/>
  <c r="X16" i="17" s="1"/>
  <c r="J17" i="17"/>
  <c r="O17" i="17"/>
  <c r="R17" i="17"/>
  <c r="U17" i="17"/>
  <c r="J18" i="17"/>
  <c r="O18" i="17"/>
  <c r="R18" i="17"/>
  <c r="U18" i="17"/>
  <c r="X18" i="17"/>
  <c r="O19" i="17"/>
  <c r="R19" i="17"/>
  <c r="U19" i="17"/>
  <c r="X19" i="17"/>
  <c r="O20" i="17"/>
  <c r="R20" i="17"/>
  <c r="U20" i="17"/>
  <c r="X20" i="17"/>
  <c r="B22" i="17"/>
  <c r="C22" i="17"/>
  <c r="D22" i="17"/>
  <c r="E22" i="17"/>
  <c r="F22" i="17"/>
  <c r="G22" i="17"/>
  <c r="H22" i="17"/>
  <c r="I22" i="17"/>
  <c r="K22" i="17"/>
  <c r="L22" i="17"/>
  <c r="P22" i="17"/>
  <c r="Q22" i="17"/>
  <c r="S22" i="17"/>
  <c r="T22" i="17"/>
  <c r="V22" i="17"/>
  <c r="W22" i="17"/>
  <c r="J23" i="17"/>
  <c r="O23" i="17"/>
  <c r="R23" i="17"/>
  <c r="U23" i="17"/>
  <c r="X23" i="17" s="1"/>
  <c r="J24" i="17"/>
  <c r="O24" i="17"/>
  <c r="R24" i="17"/>
  <c r="U24" i="17"/>
  <c r="J25" i="17"/>
  <c r="O25" i="17"/>
  <c r="R25" i="17"/>
  <c r="U25" i="17"/>
  <c r="X25" i="17"/>
  <c r="J26" i="17"/>
  <c r="O26" i="17"/>
  <c r="R26" i="17"/>
  <c r="U26" i="17"/>
  <c r="X26" i="17" s="1"/>
  <c r="J27" i="17"/>
  <c r="O27" i="17"/>
  <c r="R27" i="17"/>
  <c r="U27" i="17"/>
  <c r="X27" i="17"/>
  <c r="B29" i="17"/>
  <c r="C29" i="17"/>
  <c r="D29" i="17"/>
  <c r="E29" i="17"/>
  <c r="F29" i="17"/>
  <c r="G29" i="17"/>
  <c r="H29" i="17"/>
  <c r="I29" i="17"/>
  <c r="K29" i="17"/>
  <c r="L29" i="17"/>
  <c r="P29" i="17"/>
  <c r="Q29" i="17"/>
  <c r="S29" i="17"/>
  <c r="T29" i="17"/>
  <c r="V29" i="17"/>
  <c r="W29" i="17"/>
  <c r="J30" i="17"/>
  <c r="O30" i="17"/>
  <c r="R30" i="17"/>
  <c r="U30" i="17"/>
  <c r="X30" i="17" s="1"/>
  <c r="J31" i="17"/>
  <c r="O31" i="17"/>
  <c r="R31" i="17"/>
  <c r="U31" i="17"/>
  <c r="J32" i="17"/>
  <c r="O32" i="17"/>
  <c r="R32" i="17"/>
  <c r="U32" i="17"/>
  <c r="X32" i="17"/>
  <c r="J33" i="17"/>
  <c r="O33" i="17"/>
  <c r="R33" i="17"/>
  <c r="U33" i="17"/>
  <c r="X33" i="17" s="1"/>
  <c r="B35" i="17"/>
  <c r="C35" i="17"/>
  <c r="D35" i="17"/>
  <c r="E35" i="17"/>
  <c r="F35" i="17"/>
  <c r="G35" i="17"/>
  <c r="H35" i="17"/>
  <c r="I35" i="17"/>
  <c r="K35" i="17"/>
  <c r="L35" i="17"/>
  <c r="P35" i="17"/>
  <c r="Q35" i="17"/>
  <c r="S35" i="17"/>
  <c r="T35" i="17"/>
  <c r="R35" i="17" s="1"/>
  <c r="V35" i="17"/>
  <c r="W35" i="17"/>
  <c r="J36" i="17"/>
  <c r="O36" i="17"/>
  <c r="R36" i="17"/>
  <c r="U36" i="17"/>
  <c r="X36" i="17" s="1"/>
  <c r="J37" i="17"/>
  <c r="O37" i="17"/>
  <c r="R37" i="17"/>
  <c r="U37" i="17"/>
  <c r="X37" i="17" s="1"/>
  <c r="J38" i="17"/>
  <c r="O38" i="17"/>
  <c r="R38" i="17"/>
  <c r="U38" i="17"/>
  <c r="J39" i="17"/>
  <c r="O39" i="17"/>
  <c r="R39" i="17"/>
  <c r="U39" i="17"/>
  <c r="X39" i="17"/>
  <c r="J40" i="17"/>
  <c r="O40" i="17"/>
  <c r="R40" i="17"/>
  <c r="U40" i="17"/>
  <c r="X40" i="17" s="1"/>
  <c r="J41" i="17"/>
  <c r="O41" i="17"/>
  <c r="R41" i="17"/>
  <c r="U41" i="17"/>
  <c r="X41" i="17" s="1"/>
  <c r="J42" i="17"/>
  <c r="O42" i="17"/>
  <c r="R42" i="17"/>
  <c r="U42" i="17"/>
  <c r="X42" i="17" s="1"/>
  <c r="J43" i="17"/>
  <c r="O43" i="17"/>
  <c r="R43" i="17"/>
  <c r="U43" i="17"/>
  <c r="X43" i="17" s="1"/>
  <c r="J45" i="17"/>
  <c r="O45" i="17"/>
  <c r="R45" i="17"/>
  <c r="U45" i="17"/>
  <c r="J46" i="17"/>
  <c r="R46" i="17"/>
  <c r="X46" i="17" s="1"/>
  <c r="J47" i="17"/>
  <c r="O47" i="17"/>
  <c r="R47" i="17"/>
  <c r="U47" i="17"/>
  <c r="X47" i="17"/>
  <c r="R51" i="17"/>
  <c r="U51" i="17"/>
  <c r="X51" i="17" s="1"/>
  <c r="R52" i="17"/>
  <c r="U52" i="17"/>
  <c r="X52" i="17" s="1"/>
  <c r="J53" i="17"/>
  <c r="O53" i="17"/>
  <c r="R53" i="17"/>
  <c r="U53" i="17"/>
  <c r="X53" i="17"/>
  <c r="J54" i="17"/>
  <c r="O54" i="17"/>
  <c r="R54" i="17"/>
  <c r="U54" i="17"/>
  <c r="X54" i="17" s="1"/>
  <c r="J55" i="17"/>
  <c r="O55" i="17"/>
  <c r="R55" i="17"/>
  <c r="U55" i="17"/>
  <c r="X55" i="17"/>
  <c r="J56" i="17"/>
  <c r="O56" i="17"/>
  <c r="R56" i="17"/>
  <c r="U56" i="17"/>
  <c r="X56" i="17" s="1"/>
  <c r="J57" i="17"/>
  <c r="O57" i="17"/>
  <c r="R57" i="17"/>
  <c r="U57" i="17"/>
  <c r="X57" i="17"/>
  <c r="J58" i="17"/>
  <c r="O58" i="17"/>
  <c r="R58" i="17"/>
  <c r="U58" i="17"/>
  <c r="X58" i="17" s="1"/>
  <c r="J59" i="17"/>
  <c r="O59" i="17"/>
  <c r="R59" i="17"/>
  <c r="U59" i="17"/>
  <c r="X59" i="17" s="1"/>
  <c r="J60" i="17"/>
  <c r="O60" i="17"/>
  <c r="R60" i="17"/>
  <c r="U60" i="17"/>
  <c r="X60" i="17"/>
  <c r="J61" i="17"/>
  <c r="O61" i="17"/>
  <c r="R61" i="17"/>
  <c r="U61" i="17"/>
  <c r="X61" i="17" s="1"/>
  <c r="J62" i="17"/>
  <c r="O62" i="17"/>
  <c r="R62" i="17"/>
  <c r="U62" i="17"/>
  <c r="J63" i="17"/>
  <c r="O63" i="17"/>
  <c r="R63" i="17"/>
  <c r="U63" i="17"/>
  <c r="X63" i="17"/>
  <c r="J64" i="17"/>
  <c r="O64" i="17"/>
  <c r="R64" i="17"/>
  <c r="U64" i="17"/>
  <c r="X64" i="17" s="1"/>
  <c r="J65" i="17"/>
  <c r="O65" i="17"/>
  <c r="R65" i="17"/>
  <c r="U65" i="17"/>
  <c r="X65" i="17"/>
  <c r="J66" i="17"/>
  <c r="O66" i="17"/>
  <c r="R66" i="17"/>
  <c r="U66" i="17"/>
  <c r="X66" i="17" s="1"/>
  <c r="J67" i="17"/>
  <c r="O67" i="17"/>
  <c r="R67" i="17"/>
  <c r="U67" i="17"/>
  <c r="X67" i="17"/>
  <c r="J68" i="17"/>
  <c r="O68" i="17"/>
  <c r="R68" i="17"/>
  <c r="U68" i="17"/>
  <c r="X68" i="17" s="1"/>
  <c r="J69" i="17"/>
  <c r="O69" i="17"/>
  <c r="R69" i="17"/>
  <c r="U69" i="17"/>
  <c r="J70" i="17"/>
  <c r="O70" i="17"/>
  <c r="R70" i="17"/>
  <c r="U70" i="17"/>
  <c r="X70" i="17"/>
  <c r="J12" i="16"/>
  <c r="O12" i="16"/>
  <c r="R12" i="16"/>
  <c r="U12" i="16"/>
  <c r="X12" i="16" s="1"/>
  <c r="B14" i="16"/>
  <c r="C14" i="16"/>
  <c r="D14" i="16"/>
  <c r="E14" i="16"/>
  <c r="F14" i="16"/>
  <c r="G14" i="16"/>
  <c r="H14" i="16"/>
  <c r="I14" i="16"/>
  <c r="K14" i="16"/>
  <c r="L14" i="16"/>
  <c r="P14" i="16"/>
  <c r="Q14" i="16"/>
  <c r="S14" i="16"/>
  <c r="T14" i="16"/>
  <c r="V14" i="16"/>
  <c r="W14" i="16"/>
  <c r="J15" i="16"/>
  <c r="O15" i="16"/>
  <c r="R15" i="16"/>
  <c r="U15" i="16"/>
  <c r="X15" i="16" s="1"/>
  <c r="J16" i="16"/>
  <c r="O16" i="16"/>
  <c r="R16" i="16"/>
  <c r="U16" i="16"/>
  <c r="X16" i="16" s="1"/>
  <c r="J17" i="16"/>
  <c r="O17" i="16"/>
  <c r="R17" i="16"/>
  <c r="U17" i="16"/>
  <c r="J18" i="16"/>
  <c r="O18" i="16"/>
  <c r="R18" i="16"/>
  <c r="U18" i="16"/>
  <c r="X18" i="16"/>
  <c r="J19" i="16"/>
  <c r="O19" i="16"/>
  <c r="R19" i="16"/>
  <c r="U19" i="16"/>
  <c r="X19" i="16" s="1"/>
  <c r="J20" i="16"/>
  <c r="O20" i="16"/>
  <c r="R20" i="16"/>
  <c r="U20" i="16"/>
  <c r="X20" i="16" s="1"/>
  <c r="B22" i="16"/>
  <c r="C22" i="16"/>
  <c r="D22" i="16"/>
  <c r="E22" i="16"/>
  <c r="F22" i="16"/>
  <c r="G22" i="16"/>
  <c r="H22" i="16"/>
  <c r="I22" i="16"/>
  <c r="K22" i="16"/>
  <c r="L22" i="16"/>
  <c r="P22" i="16"/>
  <c r="Q22" i="16"/>
  <c r="S22" i="16"/>
  <c r="R22" i="16" s="1"/>
  <c r="T22" i="16"/>
  <c r="V22" i="16"/>
  <c r="W22" i="16"/>
  <c r="J23" i="16"/>
  <c r="O23" i="16"/>
  <c r="R23" i="16"/>
  <c r="U23" i="16"/>
  <c r="X23" i="16"/>
  <c r="J24" i="16"/>
  <c r="O24" i="16"/>
  <c r="R24" i="16"/>
  <c r="U24" i="16"/>
  <c r="X24" i="16" s="1"/>
  <c r="J25" i="16"/>
  <c r="O25" i="16"/>
  <c r="R25" i="16"/>
  <c r="U25" i="16"/>
  <c r="X25" i="16" s="1"/>
  <c r="J26" i="16"/>
  <c r="O26" i="16"/>
  <c r="R26" i="16"/>
  <c r="U26" i="16"/>
  <c r="J27" i="16"/>
  <c r="O27" i="16"/>
  <c r="R27" i="16"/>
  <c r="U27" i="16"/>
  <c r="X27" i="16"/>
  <c r="J28" i="16"/>
  <c r="O28" i="16"/>
  <c r="R28" i="16"/>
  <c r="U28" i="16"/>
  <c r="X28" i="16" s="1"/>
  <c r="J29" i="16"/>
  <c r="O29" i="16"/>
  <c r="R29" i="16"/>
  <c r="U29" i="16"/>
  <c r="X29" i="16" s="1"/>
  <c r="B31" i="16"/>
  <c r="C31" i="16"/>
  <c r="D31" i="16"/>
  <c r="E31" i="16"/>
  <c r="F31" i="16"/>
  <c r="G31" i="16"/>
  <c r="H31" i="16"/>
  <c r="I31" i="16"/>
  <c r="K31" i="16"/>
  <c r="L31" i="16"/>
  <c r="P31" i="16"/>
  <c r="Q31" i="16"/>
  <c r="S31" i="16"/>
  <c r="R31" i="16" s="1"/>
  <c r="T31" i="16"/>
  <c r="V31" i="16"/>
  <c r="W31" i="16"/>
  <c r="J32" i="16"/>
  <c r="O32" i="16"/>
  <c r="R32" i="16"/>
  <c r="X32" i="16" s="1"/>
  <c r="U32" i="16"/>
  <c r="J33" i="16"/>
  <c r="O33" i="16"/>
  <c r="R33" i="16"/>
  <c r="U33" i="16"/>
  <c r="X33" i="16" s="1"/>
  <c r="J34" i="16"/>
  <c r="O34" i="16"/>
  <c r="R34" i="16"/>
  <c r="U34" i="16"/>
  <c r="X34" i="16" s="1"/>
  <c r="J35" i="16"/>
  <c r="O35" i="16"/>
  <c r="R35" i="16"/>
  <c r="U35" i="16"/>
  <c r="B37" i="16"/>
  <c r="C37" i="16"/>
  <c r="D37" i="16"/>
  <c r="E37" i="16"/>
  <c r="F37" i="16"/>
  <c r="G37" i="16"/>
  <c r="H37" i="16"/>
  <c r="I37" i="16"/>
  <c r="K37" i="16"/>
  <c r="L37" i="16"/>
  <c r="P37" i="16"/>
  <c r="O37" i="16" s="1"/>
  <c r="Q37" i="16"/>
  <c r="S37" i="16"/>
  <c r="T37" i="16"/>
  <c r="V37" i="16"/>
  <c r="U37" i="16" s="1"/>
  <c r="W37" i="16"/>
  <c r="J38" i="16"/>
  <c r="O38" i="16"/>
  <c r="R38" i="16"/>
  <c r="U38" i="16"/>
  <c r="J39" i="16"/>
  <c r="O39" i="16"/>
  <c r="R39" i="16"/>
  <c r="U39" i="16"/>
  <c r="X39" i="16"/>
  <c r="J40" i="16"/>
  <c r="O40" i="16"/>
  <c r="R40" i="16"/>
  <c r="U40" i="16"/>
  <c r="X40" i="16" s="1"/>
  <c r="J41" i="16"/>
  <c r="O41" i="16"/>
  <c r="R41" i="16"/>
  <c r="U41" i="16"/>
  <c r="X41" i="16" s="1"/>
  <c r="J42" i="16"/>
  <c r="O42" i="16"/>
  <c r="R42" i="16"/>
  <c r="U42" i="16"/>
  <c r="J43" i="16"/>
  <c r="O43" i="16"/>
  <c r="R43" i="16"/>
  <c r="U43" i="16"/>
  <c r="X43" i="16"/>
  <c r="B46" i="16"/>
  <c r="B45" i="16" s="1"/>
  <c r="C46" i="16"/>
  <c r="C45" i="16" s="1"/>
  <c r="D46" i="16"/>
  <c r="D45" i="16" s="1"/>
  <c r="E46" i="16"/>
  <c r="E45" i="16" s="1"/>
  <c r="F46" i="16"/>
  <c r="F45" i="16" s="1"/>
  <c r="G46" i="16"/>
  <c r="G45" i="16" s="1"/>
  <c r="H46" i="16"/>
  <c r="H45" i="16" s="1"/>
  <c r="I46" i="16"/>
  <c r="I45" i="16" s="1"/>
  <c r="K46" i="16"/>
  <c r="K45" i="16" s="1"/>
  <c r="L46" i="16"/>
  <c r="L45" i="16" s="1"/>
  <c r="P46" i="16"/>
  <c r="P45" i="16" s="1"/>
  <c r="Q46" i="16"/>
  <c r="Q45" i="16" s="1"/>
  <c r="S46" i="16"/>
  <c r="S45" i="16" s="1"/>
  <c r="T46" i="16"/>
  <c r="T45" i="16" s="1"/>
  <c r="V46" i="16"/>
  <c r="V45" i="16" s="1"/>
  <c r="W46" i="16"/>
  <c r="W45" i="16" s="1"/>
  <c r="J47" i="16"/>
  <c r="O47" i="16"/>
  <c r="R47" i="16"/>
  <c r="U47" i="16"/>
  <c r="X47" i="16" s="1"/>
  <c r="J48" i="16"/>
  <c r="O48" i="16"/>
  <c r="R48" i="16"/>
  <c r="U48" i="16"/>
  <c r="X48" i="16" s="1"/>
  <c r="J49" i="16"/>
  <c r="O49" i="16"/>
  <c r="R49" i="16"/>
  <c r="U49" i="16"/>
  <c r="J50" i="16"/>
  <c r="O50" i="16"/>
  <c r="R50" i="16"/>
  <c r="X50" i="16" s="1"/>
  <c r="U50" i="16"/>
  <c r="J51" i="16"/>
  <c r="O51" i="16"/>
  <c r="R51" i="16"/>
  <c r="U51" i="16"/>
  <c r="X51" i="16" s="1"/>
  <c r="J52" i="16"/>
  <c r="O52" i="16"/>
  <c r="R52" i="16"/>
  <c r="U52" i="16"/>
  <c r="X52" i="16" s="1"/>
  <c r="J53" i="16"/>
  <c r="O53" i="16"/>
  <c r="R53" i="16"/>
  <c r="U53" i="16"/>
  <c r="J54" i="16"/>
  <c r="O54" i="16"/>
  <c r="R54" i="16"/>
  <c r="X54" i="16" s="1"/>
  <c r="U54" i="16"/>
  <c r="J55" i="16"/>
  <c r="O55" i="16"/>
  <c r="R55" i="16"/>
  <c r="U55" i="16"/>
  <c r="X55" i="16" s="1"/>
  <c r="J56" i="16"/>
  <c r="O56" i="16"/>
  <c r="R56" i="16"/>
  <c r="U56" i="16"/>
  <c r="X56" i="16" s="1"/>
  <c r="J57" i="16"/>
  <c r="O57" i="16"/>
  <c r="R57" i="16"/>
  <c r="U57" i="16"/>
  <c r="J58" i="16"/>
  <c r="O58" i="16"/>
  <c r="R58" i="16"/>
  <c r="U58" i="16"/>
  <c r="X58" i="16"/>
  <c r="J59" i="16"/>
  <c r="O59" i="16"/>
  <c r="R59" i="16"/>
  <c r="U59" i="16"/>
  <c r="X59" i="16" s="1"/>
  <c r="J60" i="16"/>
  <c r="O60" i="16"/>
  <c r="R60" i="16"/>
  <c r="U60" i="16"/>
  <c r="X60" i="16" s="1"/>
  <c r="J61" i="16"/>
  <c r="O61" i="16"/>
  <c r="R61" i="16"/>
  <c r="U61" i="16"/>
  <c r="J62" i="16"/>
  <c r="O62" i="16"/>
  <c r="R62" i="16"/>
  <c r="X62" i="16" s="1"/>
  <c r="U62" i="16"/>
  <c r="J63" i="16"/>
  <c r="O63" i="16"/>
  <c r="R63" i="16"/>
  <c r="U63" i="16"/>
  <c r="X63" i="16" s="1"/>
  <c r="J64" i="16"/>
  <c r="O64" i="16"/>
  <c r="R64" i="16"/>
  <c r="U64" i="16"/>
  <c r="X64" i="16" s="1"/>
  <c r="J65" i="16"/>
  <c r="O65" i="16"/>
  <c r="R65" i="16"/>
  <c r="U65" i="16"/>
  <c r="J66" i="16"/>
  <c r="O66" i="16"/>
  <c r="R66" i="16"/>
  <c r="X66" i="16" s="1"/>
  <c r="U66" i="16"/>
  <c r="J67" i="16"/>
  <c r="O67" i="16"/>
  <c r="R67" i="16"/>
  <c r="U67" i="16"/>
  <c r="X67" i="16" s="1"/>
  <c r="J68" i="16"/>
  <c r="O68" i="16"/>
  <c r="R68" i="16"/>
  <c r="U68" i="16"/>
  <c r="X68" i="16" s="1"/>
  <c r="J69" i="16"/>
  <c r="O69" i="16"/>
  <c r="R69" i="16"/>
  <c r="U69" i="16"/>
  <c r="J70" i="16"/>
  <c r="O70" i="16"/>
  <c r="R70" i="16"/>
  <c r="U70" i="16"/>
  <c r="X70" i="16"/>
  <c r="J31" i="16" l="1"/>
  <c r="J22" i="16"/>
  <c r="K13" i="18"/>
  <c r="C18" i="18"/>
  <c r="J37" i="16"/>
  <c r="X69" i="16"/>
  <c r="X65" i="16"/>
  <c r="X61" i="16"/>
  <c r="X57" i="16"/>
  <c r="X53" i="16"/>
  <c r="X49" i="16"/>
  <c r="X42" i="16"/>
  <c r="X38" i="16"/>
  <c r="R37" i="16"/>
  <c r="X35" i="16"/>
  <c r="U31" i="16"/>
  <c r="X31" i="16" s="1"/>
  <c r="O31" i="16"/>
  <c r="X26" i="16"/>
  <c r="U22" i="16"/>
  <c r="X22" i="16" s="1"/>
  <c r="O22" i="16"/>
  <c r="X17" i="16"/>
  <c r="U14" i="16"/>
  <c r="O14" i="16"/>
  <c r="X69" i="17"/>
  <c r="X62" i="17"/>
  <c r="X45" i="17"/>
  <c r="E13" i="18"/>
  <c r="Q10" i="18"/>
  <c r="D13" i="18" s="1"/>
  <c r="G13" i="18"/>
  <c r="Q155" i="18"/>
  <c r="R153" i="18"/>
  <c r="Q153" i="18" s="1"/>
  <c r="D372" i="18"/>
  <c r="C374" i="18"/>
  <c r="L372" i="18"/>
  <c r="X38" i="17"/>
  <c r="U35" i="17"/>
  <c r="O35" i="17"/>
  <c r="J35" i="17"/>
  <c r="X31" i="17"/>
  <c r="U29" i="17"/>
  <c r="R29" i="17"/>
  <c r="O29" i="17"/>
  <c r="J29" i="17"/>
  <c r="X24" i="17"/>
  <c r="U22" i="17"/>
  <c r="R22" i="17"/>
  <c r="O22" i="17"/>
  <c r="J22" i="17"/>
  <c r="X17" i="17"/>
  <c r="X12" i="17"/>
  <c r="X11" i="17"/>
  <c r="F13" i="18"/>
  <c r="H13" i="18"/>
  <c r="J13" i="18"/>
  <c r="P10" i="18"/>
  <c r="P20" i="18"/>
  <c r="P32" i="18"/>
  <c r="P44" i="18"/>
  <c r="P49" i="18"/>
  <c r="P59" i="18"/>
  <c r="Q83" i="18"/>
  <c r="T81" i="18"/>
  <c r="V81" i="18"/>
  <c r="I11" i="18" s="1"/>
  <c r="X81" i="18"/>
  <c r="P81" i="18" s="1"/>
  <c r="Q87" i="18"/>
  <c r="Q92" i="18"/>
  <c r="Q98" i="18"/>
  <c r="C105" i="18"/>
  <c r="Y153" i="18"/>
  <c r="P153" i="18" s="1"/>
  <c r="P155" i="18"/>
  <c r="X228" i="18"/>
  <c r="P228" i="18" s="1"/>
  <c r="S228" i="18"/>
  <c r="Q228" i="18" s="1"/>
  <c r="U228" i="18"/>
  <c r="W228" i="18"/>
  <c r="P230" i="18"/>
  <c r="Y228" i="18"/>
  <c r="E345" i="18"/>
  <c r="G345" i="18"/>
  <c r="I345" i="18"/>
  <c r="K345" i="18"/>
  <c r="P299" i="18"/>
  <c r="K372" i="18"/>
  <c r="C372" i="18" s="1"/>
  <c r="B372" i="18"/>
  <c r="B11" i="18" s="1"/>
  <c r="P127" i="18"/>
  <c r="D155" i="18"/>
  <c r="Q195" i="18"/>
  <c r="D201" i="18"/>
  <c r="D228" i="18"/>
  <c r="D245" i="18"/>
  <c r="D257" i="18"/>
  <c r="F345" i="18"/>
  <c r="H345" i="18"/>
  <c r="J345" i="18"/>
  <c r="L345" i="18"/>
  <c r="D305" i="18"/>
  <c r="Q320" i="18"/>
  <c r="D335" i="18"/>
  <c r="Q342" i="18"/>
  <c r="D347" i="18"/>
  <c r="Q354" i="18"/>
  <c r="D393" i="18"/>
  <c r="Q394" i="18"/>
  <c r="D345" i="18"/>
  <c r="C345" i="18"/>
  <c r="L13" i="18"/>
  <c r="L11" i="18" s="1"/>
  <c r="Q299" i="18"/>
  <c r="R81" i="18"/>
  <c r="Q81" i="18" s="1"/>
  <c r="X29" i="17"/>
  <c r="X22" i="17"/>
  <c r="X35" i="17"/>
  <c r="U45" i="16"/>
  <c r="R45" i="16"/>
  <c r="O45" i="16"/>
  <c r="J45" i="16"/>
  <c r="X37" i="16"/>
  <c r="S10" i="16"/>
  <c r="K10" i="16"/>
  <c r="H10" i="16"/>
  <c r="F10" i="16"/>
  <c r="D10" i="16"/>
  <c r="B10" i="16"/>
  <c r="X46" i="16"/>
  <c r="W10" i="16"/>
  <c r="T10" i="16"/>
  <c r="Q10" i="16"/>
  <c r="L10" i="16"/>
  <c r="I10" i="16"/>
  <c r="G10" i="16"/>
  <c r="E10" i="16"/>
  <c r="C10" i="16"/>
  <c r="R46" i="16"/>
  <c r="J46" i="16"/>
  <c r="R14" i="16"/>
  <c r="X14" i="16" s="1"/>
  <c r="J14" i="16"/>
  <c r="V10" i="16"/>
  <c r="U10" i="16" s="1"/>
  <c r="P10" i="16"/>
  <c r="U46" i="16"/>
  <c r="O46" i="16"/>
  <c r="O58" i="6"/>
  <c r="O59" i="6"/>
  <c r="O60" i="6"/>
  <c r="O61" i="6"/>
  <c r="O62" i="6"/>
  <c r="O63" i="6"/>
  <c r="N58" i="6"/>
  <c r="N59" i="6"/>
  <c r="N60" i="6"/>
  <c r="N61" i="6"/>
  <c r="N62" i="6"/>
  <c r="N63" i="6"/>
  <c r="M58" i="6"/>
  <c r="M59" i="6"/>
  <c r="M60" i="6"/>
  <c r="M61" i="6"/>
  <c r="M62" i="6"/>
  <c r="M63" i="6"/>
  <c r="L58" i="6"/>
  <c r="L59" i="6"/>
  <c r="L60" i="6"/>
  <c r="L61" i="6"/>
  <c r="L62" i="6"/>
  <c r="L63" i="6"/>
  <c r="K58" i="6"/>
  <c r="K59" i="6"/>
  <c r="K60" i="6"/>
  <c r="K61" i="6"/>
  <c r="K62" i="6"/>
  <c r="K63" i="6"/>
  <c r="J58" i="6"/>
  <c r="J59" i="6"/>
  <c r="J60" i="6"/>
  <c r="J61" i="6"/>
  <c r="J62" i="6"/>
  <c r="J63" i="6"/>
  <c r="I58" i="6"/>
  <c r="I59" i="6"/>
  <c r="I60" i="6"/>
  <c r="I61" i="6"/>
  <c r="I62" i="6"/>
  <c r="I63" i="6"/>
  <c r="H58" i="6"/>
  <c r="H59" i="6"/>
  <c r="H60" i="6"/>
  <c r="H61" i="6"/>
  <c r="H62" i="6"/>
  <c r="H63" i="6"/>
  <c r="G58" i="6"/>
  <c r="G59" i="6"/>
  <c r="G60" i="6"/>
  <c r="G61" i="6"/>
  <c r="G62" i="6"/>
  <c r="G63" i="6"/>
  <c r="F58" i="6"/>
  <c r="F59" i="6"/>
  <c r="F60" i="6"/>
  <c r="F61" i="6"/>
  <c r="F62" i="6"/>
  <c r="F63" i="6"/>
  <c r="E58" i="6"/>
  <c r="E59" i="6"/>
  <c r="E60" i="6"/>
  <c r="E61" i="6"/>
  <c r="E62" i="6"/>
  <c r="E63" i="6"/>
  <c r="E57" i="6"/>
  <c r="D58" i="6"/>
  <c r="D59" i="6"/>
  <c r="D60" i="6"/>
  <c r="D61" i="6"/>
  <c r="D62" i="6"/>
  <c r="D63" i="6"/>
  <c r="F57" i="6"/>
  <c r="G57" i="6"/>
  <c r="H57" i="6"/>
  <c r="I57" i="6"/>
  <c r="J57" i="6"/>
  <c r="K57" i="6"/>
  <c r="L57" i="6"/>
  <c r="M57" i="6"/>
  <c r="N57" i="6"/>
  <c r="O57" i="6"/>
  <c r="D57" i="6"/>
  <c r="C50" i="6"/>
  <c r="C51" i="6"/>
  <c r="C52" i="6"/>
  <c r="C53" i="6"/>
  <c r="C54" i="6"/>
  <c r="C55" i="6"/>
  <c r="C49" i="6"/>
  <c r="C42" i="6"/>
  <c r="C43" i="6"/>
  <c r="C44" i="6"/>
  <c r="C45" i="6"/>
  <c r="C46" i="6"/>
  <c r="C47" i="6"/>
  <c r="C41" i="6"/>
  <c r="C34" i="6"/>
  <c r="C35" i="6"/>
  <c r="C36" i="6"/>
  <c r="C37" i="6"/>
  <c r="C38" i="6"/>
  <c r="C39" i="6"/>
  <c r="C33" i="6"/>
  <c r="C26" i="6"/>
  <c r="C27" i="6"/>
  <c r="C28" i="6"/>
  <c r="C29" i="6"/>
  <c r="C30" i="6"/>
  <c r="C31" i="6"/>
  <c r="C25" i="6"/>
  <c r="C18" i="6"/>
  <c r="C19" i="6"/>
  <c r="C20" i="6"/>
  <c r="C21" i="6"/>
  <c r="C22" i="6"/>
  <c r="C23" i="6"/>
  <c r="C17" i="6"/>
  <c r="C10" i="6"/>
  <c r="C58" i="6" s="1"/>
  <c r="C11" i="6"/>
  <c r="C59" i="6" s="1"/>
  <c r="C12" i="6"/>
  <c r="C60" i="6" s="1"/>
  <c r="C13" i="6"/>
  <c r="C61" i="6" s="1"/>
  <c r="C14" i="6"/>
  <c r="C62" i="6" s="1"/>
  <c r="C15" i="6"/>
  <c r="C63" i="6" s="1"/>
  <c r="C9" i="6"/>
  <c r="C57" i="6" s="1"/>
  <c r="C17" i="3"/>
  <c r="G66" i="7"/>
  <c r="H66" i="7"/>
  <c r="D66" i="7"/>
  <c r="G65" i="7"/>
  <c r="D65" i="7"/>
  <c r="H65" i="7"/>
  <c r="G64" i="7"/>
  <c r="D64" i="7"/>
  <c r="H64" i="7" s="1"/>
  <c r="G63" i="7"/>
  <c r="D63" i="7"/>
  <c r="H63" i="7"/>
  <c r="G62" i="7"/>
  <c r="D62" i="7"/>
  <c r="H62" i="7" s="1"/>
  <c r="G61" i="7"/>
  <c r="D61" i="7"/>
  <c r="H61" i="7"/>
  <c r="G60" i="7"/>
  <c r="D60" i="7"/>
  <c r="H60" i="7" s="1"/>
  <c r="G59" i="7"/>
  <c r="D59" i="7"/>
  <c r="H59" i="7"/>
  <c r="G58" i="7"/>
  <c r="D58" i="7"/>
  <c r="H58" i="7" s="1"/>
  <c r="G57" i="7"/>
  <c r="D57" i="7"/>
  <c r="H57" i="7"/>
  <c r="G56" i="7"/>
  <c r="D56" i="7"/>
  <c r="H56" i="7" s="1"/>
  <c r="G55" i="7"/>
  <c r="D55" i="7"/>
  <c r="H55" i="7"/>
  <c r="C104" i="13"/>
  <c r="K14" i="15"/>
  <c r="J14" i="15"/>
  <c r="B104" i="13"/>
  <c r="C40" i="5"/>
  <c r="C41" i="5"/>
  <c r="C42" i="5"/>
  <c r="I55" i="5"/>
  <c r="I54" i="5"/>
  <c r="I53" i="5"/>
  <c r="I52" i="5"/>
  <c r="H39" i="5"/>
  <c r="C34" i="5"/>
  <c r="I39" i="5"/>
  <c r="E39" i="5"/>
  <c r="D39" i="5"/>
  <c r="C39" i="5" s="1"/>
  <c r="G78" i="4"/>
  <c r="D24" i="4"/>
  <c r="C24" i="4"/>
  <c r="B24" i="4" s="1"/>
  <c r="D17" i="4"/>
  <c r="C17" i="4"/>
  <c r="B17" i="4"/>
  <c r="C10" i="4"/>
  <c r="B10" i="4"/>
  <c r="D10" i="4"/>
  <c r="I8" i="4"/>
  <c r="H8" i="4"/>
  <c r="G8" i="4"/>
  <c r="I15" i="4"/>
  <c r="H15" i="4"/>
  <c r="G15" i="4" s="1"/>
  <c r="I22" i="4"/>
  <c r="H22" i="4"/>
  <c r="G22" i="4"/>
  <c r="I29" i="4"/>
  <c r="H29" i="4"/>
  <c r="G29" i="4" s="1"/>
  <c r="I36" i="4"/>
  <c r="H36" i="4"/>
  <c r="G36" i="4"/>
  <c r="I43" i="4"/>
  <c r="H43" i="4"/>
  <c r="G43" i="4" s="1"/>
  <c r="I50" i="4"/>
  <c r="H50" i="4"/>
  <c r="G50" i="4"/>
  <c r="I57" i="4"/>
  <c r="H57" i="4"/>
  <c r="G57" i="4" s="1"/>
  <c r="I64" i="4"/>
  <c r="H64" i="4"/>
  <c r="G64" i="4"/>
  <c r="I71" i="4"/>
  <c r="H71" i="4"/>
  <c r="G71" i="4" s="1"/>
  <c r="D73" i="4"/>
  <c r="C73" i="4"/>
  <c r="B73" i="4"/>
  <c r="D66" i="4"/>
  <c r="C66" i="4"/>
  <c r="B66" i="4" s="1"/>
  <c r="D59" i="4"/>
  <c r="C59" i="4"/>
  <c r="B59" i="4"/>
  <c r="D52" i="4"/>
  <c r="C52" i="4"/>
  <c r="B52" i="4" s="1"/>
  <c r="D45" i="4"/>
  <c r="C45" i="4"/>
  <c r="B45" i="4"/>
  <c r="D38" i="4"/>
  <c r="C38" i="4"/>
  <c r="B38" i="4" s="1"/>
  <c r="D31" i="4"/>
  <c r="C31" i="4"/>
  <c r="B11" i="4"/>
  <c r="B12" i="4"/>
  <c r="B13" i="4"/>
  <c r="B14" i="4"/>
  <c r="B15" i="4"/>
  <c r="I10" i="11"/>
  <c r="I11" i="11"/>
  <c r="I12" i="11"/>
  <c r="I13" i="11"/>
  <c r="I14" i="11"/>
  <c r="I16" i="11"/>
  <c r="I17" i="11"/>
  <c r="I18" i="11"/>
  <c r="I19" i="11"/>
  <c r="I20" i="11"/>
  <c r="I21" i="11"/>
  <c r="I23" i="11"/>
  <c r="I24" i="11"/>
  <c r="I25" i="11"/>
  <c r="I26" i="11"/>
  <c r="I27" i="11"/>
  <c r="I28" i="11"/>
  <c r="I30" i="11"/>
  <c r="I31" i="11"/>
  <c r="I32" i="11"/>
  <c r="I33" i="11"/>
  <c r="I34" i="11"/>
  <c r="I35" i="11"/>
  <c r="I37" i="11"/>
  <c r="I38" i="11"/>
  <c r="I39" i="11"/>
  <c r="I40" i="11"/>
  <c r="I41" i="11"/>
  <c r="I42" i="11"/>
  <c r="I44" i="11"/>
  <c r="I45" i="11"/>
  <c r="I46" i="11"/>
  <c r="I47" i="11"/>
  <c r="I48" i="11"/>
  <c r="I49" i="11"/>
  <c r="I50" i="11"/>
  <c r="I52" i="11"/>
  <c r="I53" i="11"/>
  <c r="I54" i="11"/>
  <c r="I55" i="11"/>
  <c r="I56" i="11"/>
  <c r="I57" i="11"/>
  <c r="I59" i="11"/>
  <c r="I60" i="11"/>
  <c r="I61" i="11"/>
  <c r="I62" i="11"/>
  <c r="I63" i="11"/>
  <c r="I64" i="11"/>
  <c r="I66" i="11"/>
  <c r="I67" i="11"/>
  <c r="I68" i="11"/>
  <c r="I69" i="11"/>
  <c r="I70" i="11"/>
  <c r="I71" i="11"/>
  <c r="I73" i="11"/>
  <c r="I74" i="11"/>
  <c r="I75" i="11"/>
  <c r="I76" i="11"/>
  <c r="I77" i="11"/>
  <c r="I78" i="11"/>
  <c r="I80" i="11"/>
  <c r="I9" i="11"/>
  <c r="H47" i="11"/>
  <c r="G47" i="11"/>
  <c r="H71" i="11"/>
  <c r="H73" i="11"/>
  <c r="H74" i="11"/>
  <c r="H75" i="11"/>
  <c r="H76" i="11"/>
  <c r="H77" i="11"/>
  <c r="H78" i="11"/>
  <c r="H80" i="11"/>
  <c r="G71" i="11"/>
  <c r="G73" i="11"/>
  <c r="G74" i="11"/>
  <c r="G75" i="11"/>
  <c r="G76" i="11"/>
  <c r="G77" i="11"/>
  <c r="G78" i="11"/>
  <c r="G80" i="11"/>
  <c r="H10" i="11"/>
  <c r="H11" i="11"/>
  <c r="H12" i="11"/>
  <c r="H13" i="11"/>
  <c r="H14" i="11"/>
  <c r="H16" i="11"/>
  <c r="H17" i="11"/>
  <c r="H18" i="11"/>
  <c r="H19" i="11"/>
  <c r="H20" i="11"/>
  <c r="H21" i="11"/>
  <c r="H23" i="11"/>
  <c r="H24" i="11"/>
  <c r="H25" i="11"/>
  <c r="H26" i="11"/>
  <c r="H27" i="11"/>
  <c r="H28" i="11"/>
  <c r="H30" i="11"/>
  <c r="H31" i="11"/>
  <c r="H32" i="11"/>
  <c r="H33" i="11"/>
  <c r="H34" i="11"/>
  <c r="H35" i="11"/>
  <c r="H37" i="11"/>
  <c r="H38" i="11"/>
  <c r="H39" i="11"/>
  <c r="H40" i="11"/>
  <c r="H41" i="11"/>
  <c r="H42" i="11"/>
  <c r="H44" i="11"/>
  <c r="H45" i="11"/>
  <c r="H46" i="11"/>
  <c r="H48" i="11"/>
  <c r="H49" i="11"/>
  <c r="H50" i="11"/>
  <c r="H52" i="11"/>
  <c r="H53" i="11"/>
  <c r="H54" i="11"/>
  <c r="H55" i="11"/>
  <c r="H56" i="11"/>
  <c r="H57" i="11"/>
  <c r="H59" i="11"/>
  <c r="H60" i="11"/>
  <c r="H61" i="11"/>
  <c r="H62" i="11"/>
  <c r="H63" i="11"/>
  <c r="H64" i="11"/>
  <c r="H66" i="11"/>
  <c r="H67" i="11"/>
  <c r="H68" i="11"/>
  <c r="H69" i="11"/>
  <c r="H70" i="11"/>
  <c r="H9" i="11"/>
  <c r="G10" i="11"/>
  <c r="G11" i="11"/>
  <c r="G12" i="11"/>
  <c r="G13" i="11"/>
  <c r="G14" i="11"/>
  <c r="G16" i="11"/>
  <c r="G17" i="11"/>
  <c r="G18" i="11"/>
  <c r="G19" i="11"/>
  <c r="G20" i="11"/>
  <c r="G21" i="11"/>
  <c r="G23" i="11"/>
  <c r="G24" i="11"/>
  <c r="G25" i="11"/>
  <c r="G26" i="11"/>
  <c r="G27" i="11"/>
  <c r="G28" i="11"/>
  <c r="G30" i="11"/>
  <c r="G31" i="11"/>
  <c r="G32" i="11"/>
  <c r="G33" i="11"/>
  <c r="G34" i="11"/>
  <c r="G35" i="11"/>
  <c r="G37" i="11"/>
  <c r="G38" i="11"/>
  <c r="G39" i="11"/>
  <c r="G40" i="11"/>
  <c r="G41" i="11"/>
  <c r="G42" i="11"/>
  <c r="G44" i="11"/>
  <c r="G45" i="11"/>
  <c r="G46" i="11"/>
  <c r="G48" i="11"/>
  <c r="G49" i="11"/>
  <c r="G50" i="11"/>
  <c r="G52" i="11"/>
  <c r="G53" i="11"/>
  <c r="G54" i="11"/>
  <c r="G55" i="11"/>
  <c r="G56" i="11"/>
  <c r="G57" i="11"/>
  <c r="G59" i="11"/>
  <c r="G60" i="11"/>
  <c r="G61" i="11"/>
  <c r="G62" i="11"/>
  <c r="G63" i="11"/>
  <c r="G64" i="11"/>
  <c r="G66" i="11"/>
  <c r="G67" i="11"/>
  <c r="G68" i="11"/>
  <c r="G69" i="11"/>
  <c r="G70" i="11"/>
  <c r="G9" i="11"/>
  <c r="M33" i="3"/>
  <c r="L33" i="3"/>
  <c r="K33" i="3"/>
  <c r="J33" i="3"/>
  <c r="I33" i="3"/>
  <c r="H33" i="3"/>
  <c r="G33" i="3"/>
  <c r="F33" i="3"/>
  <c r="E33" i="3"/>
  <c r="D33" i="3"/>
  <c r="C33" i="3"/>
  <c r="B33" i="3"/>
  <c r="M25" i="3"/>
  <c r="L25" i="3"/>
  <c r="K25" i="3"/>
  <c r="J25" i="3"/>
  <c r="I25" i="3"/>
  <c r="H25" i="3"/>
  <c r="G25" i="3"/>
  <c r="F25" i="3"/>
  <c r="E25" i="3"/>
  <c r="D25" i="3"/>
  <c r="C25" i="3"/>
  <c r="B25" i="3"/>
  <c r="M17" i="3"/>
  <c r="L17" i="3"/>
  <c r="K17" i="3"/>
  <c r="J17" i="3"/>
  <c r="I17" i="3"/>
  <c r="H17" i="3"/>
  <c r="G17" i="3"/>
  <c r="F17" i="3"/>
  <c r="E17" i="3"/>
  <c r="D17" i="3"/>
  <c r="B17" i="3"/>
  <c r="C9" i="3"/>
  <c r="D9" i="3"/>
  <c r="E9" i="3"/>
  <c r="F9" i="3"/>
  <c r="G9" i="3"/>
  <c r="H9" i="3"/>
  <c r="I9" i="3"/>
  <c r="J9" i="3"/>
  <c r="K9" i="3"/>
  <c r="L9" i="3"/>
  <c r="M9" i="3"/>
  <c r="B9" i="3"/>
  <c r="K55" i="10"/>
  <c r="J55" i="10"/>
  <c r="I55" i="10"/>
  <c r="H55" i="10"/>
  <c r="G55" i="10"/>
  <c r="F55" i="10"/>
  <c r="E55" i="10"/>
  <c r="D55" i="10"/>
  <c r="C55" i="10"/>
  <c r="B55" i="10"/>
  <c r="K47" i="10"/>
  <c r="J47" i="10"/>
  <c r="I47" i="10"/>
  <c r="H47" i="10"/>
  <c r="G47" i="10"/>
  <c r="F47" i="10"/>
  <c r="E47" i="10"/>
  <c r="D47" i="10"/>
  <c r="C47" i="10"/>
  <c r="B47" i="10"/>
  <c r="K33" i="10"/>
  <c r="J33" i="10"/>
  <c r="I33" i="10"/>
  <c r="H33" i="10"/>
  <c r="G33" i="10"/>
  <c r="F33" i="10"/>
  <c r="E33" i="10"/>
  <c r="D33" i="10"/>
  <c r="C33" i="10"/>
  <c r="B33" i="10"/>
  <c r="K25" i="10"/>
  <c r="J25" i="10"/>
  <c r="I25" i="10"/>
  <c r="H25" i="10"/>
  <c r="G25" i="10"/>
  <c r="F25" i="10"/>
  <c r="E25" i="10"/>
  <c r="D25" i="10"/>
  <c r="C25" i="10"/>
  <c r="B25" i="10"/>
  <c r="K17" i="10"/>
  <c r="J17" i="10"/>
  <c r="I17" i="10"/>
  <c r="H17" i="10"/>
  <c r="G17" i="10"/>
  <c r="F17" i="10"/>
  <c r="E17" i="10"/>
  <c r="D17" i="10"/>
  <c r="C17" i="10"/>
  <c r="B17" i="10"/>
  <c r="C9" i="10"/>
  <c r="D9" i="10"/>
  <c r="E9" i="10"/>
  <c r="F9" i="10"/>
  <c r="G9" i="10"/>
  <c r="H9" i="10"/>
  <c r="I9" i="10"/>
  <c r="J9" i="10"/>
  <c r="K9" i="10"/>
  <c r="B9" i="10"/>
  <c r="M56" i="3"/>
  <c r="L56" i="3"/>
  <c r="K56" i="3"/>
  <c r="J56" i="3"/>
  <c r="I56" i="3"/>
  <c r="H56" i="3"/>
  <c r="G56" i="3"/>
  <c r="F56" i="3"/>
  <c r="E56" i="3"/>
  <c r="D56" i="3"/>
  <c r="C56" i="3"/>
  <c r="B56" i="3"/>
  <c r="C48" i="3"/>
  <c r="D48" i="3"/>
  <c r="E48" i="3"/>
  <c r="F48" i="3"/>
  <c r="G48" i="3"/>
  <c r="H48" i="3"/>
  <c r="I48" i="3"/>
  <c r="J48" i="3"/>
  <c r="K48" i="3"/>
  <c r="L48" i="3"/>
  <c r="M48" i="3"/>
  <c r="B48" i="3"/>
  <c r="C31" i="8"/>
  <c r="C16" i="8"/>
  <c r="D16" i="8"/>
  <c r="E16" i="8"/>
  <c r="F16" i="8"/>
  <c r="G16" i="8"/>
  <c r="H16" i="8"/>
  <c r="I16" i="8"/>
  <c r="J16" i="8"/>
  <c r="K16" i="8"/>
  <c r="B16" i="8"/>
  <c r="C7" i="8"/>
  <c r="D7" i="8"/>
  <c r="E7" i="8"/>
  <c r="F7" i="8"/>
  <c r="G7" i="8"/>
  <c r="H7" i="8"/>
  <c r="I7" i="8"/>
  <c r="J7" i="8"/>
  <c r="K7" i="8"/>
  <c r="B7" i="8"/>
  <c r="K31" i="8"/>
  <c r="I31" i="8"/>
  <c r="G31" i="8"/>
  <c r="E31" i="8"/>
  <c r="E41" i="7"/>
  <c r="G35" i="7"/>
  <c r="G36" i="7"/>
  <c r="D51" i="7"/>
  <c r="G51" i="7"/>
  <c r="H51" i="7"/>
  <c r="D52" i="7"/>
  <c r="G52" i="7"/>
  <c r="H52" i="7" s="1"/>
  <c r="D53" i="7"/>
  <c r="G53" i="7"/>
  <c r="H53" i="7"/>
  <c r="K55" i="7" s="1"/>
  <c r="K56" i="7" s="1"/>
  <c r="K57" i="7" s="1"/>
  <c r="K58" i="7" s="1"/>
  <c r="K59" i="7" s="1"/>
  <c r="K60" i="7" s="1"/>
  <c r="K61" i="7" s="1"/>
  <c r="K62" i="7" s="1"/>
  <c r="K63" i="7" s="1"/>
  <c r="K64" i="7" s="1"/>
  <c r="K65" i="7" s="1"/>
  <c r="K66" i="7" s="1"/>
  <c r="K67" i="7" s="1"/>
  <c r="D50" i="7"/>
  <c r="G50" i="7"/>
  <c r="H50" i="7" s="1"/>
  <c r="D48" i="7"/>
  <c r="H48" i="7" s="1"/>
  <c r="G48" i="7"/>
  <c r="D47" i="7"/>
  <c r="H47" i="7"/>
  <c r="G47" i="7"/>
  <c r="D38" i="7"/>
  <c r="G38" i="7"/>
  <c r="H38" i="7"/>
  <c r="D39" i="7"/>
  <c r="G39" i="7"/>
  <c r="H39" i="7" s="1"/>
  <c r="D40" i="7"/>
  <c r="G40" i="7"/>
  <c r="H40" i="7"/>
  <c r="B41" i="7"/>
  <c r="C41" i="7"/>
  <c r="D41" i="7" s="1"/>
  <c r="H41" i="7" s="1"/>
  <c r="F41" i="7"/>
  <c r="G41" i="7"/>
  <c r="D42" i="7"/>
  <c r="G42" i="7"/>
  <c r="H42" i="7" s="1"/>
  <c r="D43" i="7"/>
  <c r="G43" i="7"/>
  <c r="H43" i="7"/>
  <c r="D44" i="7"/>
  <c r="G44" i="7"/>
  <c r="H44" i="7" s="1"/>
  <c r="D37" i="7"/>
  <c r="G37" i="7"/>
  <c r="H37" i="7"/>
  <c r="D11" i="7"/>
  <c r="G11" i="7"/>
  <c r="H11" i="7" s="1"/>
  <c r="D12" i="7"/>
  <c r="G12" i="7"/>
  <c r="H12" i="7"/>
  <c r="D13" i="7"/>
  <c r="G13" i="7"/>
  <c r="H13" i="7" s="1"/>
  <c r="D14" i="7"/>
  <c r="G14" i="7"/>
  <c r="H14" i="7"/>
  <c r="D15" i="7"/>
  <c r="G15" i="7"/>
  <c r="H15" i="7" s="1"/>
  <c r="D16" i="7"/>
  <c r="G16" i="7"/>
  <c r="H16" i="7"/>
  <c r="D17" i="7"/>
  <c r="G17" i="7"/>
  <c r="H17" i="7" s="1"/>
  <c r="D18" i="7"/>
  <c r="G18" i="7"/>
  <c r="H18" i="7"/>
  <c r="D19" i="7"/>
  <c r="G19" i="7"/>
  <c r="H19" i="7" s="1"/>
  <c r="D20" i="7"/>
  <c r="G20" i="7"/>
  <c r="H20" i="7"/>
  <c r="D21" i="7"/>
  <c r="G21" i="7"/>
  <c r="H21" i="7" s="1"/>
  <c r="D22" i="7"/>
  <c r="G22" i="7"/>
  <c r="H22" i="7"/>
  <c r="D23" i="7"/>
  <c r="G23" i="7"/>
  <c r="H23" i="7" s="1"/>
  <c r="D24" i="7"/>
  <c r="G24" i="7"/>
  <c r="H24" i="7"/>
  <c r="D25" i="7"/>
  <c r="G25" i="7"/>
  <c r="H25" i="7" s="1"/>
  <c r="D26" i="7"/>
  <c r="G26" i="7"/>
  <c r="H26" i="7"/>
  <c r="D27" i="7"/>
  <c r="G27" i="7"/>
  <c r="H27" i="7" s="1"/>
  <c r="D28" i="7"/>
  <c r="G28" i="7"/>
  <c r="H28" i="7"/>
  <c r="D29" i="7"/>
  <c r="G29" i="7"/>
  <c r="H29" i="7" s="1"/>
  <c r="D30" i="7"/>
  <c r="G30" i="7"/>
  <c r="H30" i="7"/>
  <c r="D31" i="7"/>
  <c r="G31" i="7"/>
  <c r="H31" i="7" s="1"/>
  <c r="D32" i="7"/>
  <c r="G32" i="7"/>
  <c r="H32" i="7"/>
  <c r="D33" i="7"/>
  <c r="G33" i="7"/>
  <c r="H33" i="7" s="1"/>
  <c r="D34" i="7"/>
  <c r="G34" i="7"/>
  <c r="H34" i="7"/>
  <c r="G45" i="7"/>
  <c r="G46" i="7"/>
  <c r="G49" i="7"/>
  <c r="G10" i="7"/>
  <c r="D35" i="7"/>
  <c r="H35" i="7"/>
  <c r="D36" i="7"/>
  <c r="H36" i="7"/>
  <c r="D45" i="7"/>
  <c r="H45" i="7"/>
  <c r="D46" i="7"/>
  <c r="H46" i="7"/>
  <c r="D49" i="7"/>
  <c r="H49" i="7"/>
  <c r="D10" i="7"/>
  <c r="H10" i="7"/>
  <c r="C54" i="7"/>
  <c r="E54" i="7"/>
  <c r="F54" i="7"/>
  <c r="B54" i="7"/>
  <c r="D9" i="5"/>
  <c r="E9" i="5"/>
  <c r="F9" i="5"/>
  <c r="G9" i="5"/>
  <c r="H9" i="5"/>
  <c r="I9" i="5"/>
  <c r="C9" i="5"/>
  <c r="F39" i="5"/>
  <c r="G39" i="5"/>
  <c r="D34" i="5"/>
  <c r="E34" i="5"/>
  <c r="F34" i="5"/>
  <c r="G34" i="5"/>
  <c r="H34" i="5"/>
  <c r="I34" i="5"/>
  <c r="D29" i="5"/>
  <c r="E29" i="5"/>
  <c r="F29" i="5"/>
  <c r="G29" i="5"/>
  <c r="H29" i="5"/>
  <c r="I29" i="5"/>
  <c r="D24" i="5"/>
  <c r="E24" i="5"/>
  <c r="F24" i="5"/>
  <c r="G24" i="5"/>
  <c r="H24" i="5"/>
  <c r="I24" i="5"/>
  <c r="D19" i="5"/>
  <c r="E19" i="5"/>
  <c r="F19" i="5"/>
  <c r="G19" i="5"/>
  <c r="H19" i="5"/>
  <c r="I19" i="5"/>
  <c r="D14" i="5"/>
  <c r="E14" i="5"/>
  <c r="F14" i="5"/>
  <c r="G14" i="5"/>
  <c r="H14" i="5"/>
  <c r="I14" i="5"/>
  <c r="C29" i="5"/>
  <c r="C24" i="5"/>
  <c r="C19" i="5"/>
  <c r="C14" i="5"/>
  <c r="J53" i="5"/>
  <c r="J54" i="5"/>
  <c r="J55" i="5"/>
  <c r="J52" i="5"/>
  <c r="G76" i="4"/>
  <c r="G75" i="4"/>
  <c r="G74" i="4"/>
  <c r="G73" i="4"/>
  <c r="G72" i="4"/>
  <c r="G69" i="4"/>
  <c r="G68" i="4"/>
  <c r="G67" i="4"/>
  <c r="G66" i="4"/>
  <c r="G65" i="4"/>
  <c r="G62" i="4"/>
  <c r="G61" i="4"/>
  <c r="G60" i="4"/>
  <c r="G59" i="4"/>
  <c r="G58" i="4"/>
  <c r="G55" i="4"/>
  <c r="G54" i="4"/>
  <c r="G53" i="4"/>
  <c r="G52" i="4"/>
  <c r="G51" i="4"/>
  <c r="G48" i="4"/>
  <c r="G47" i="4"/>
  <c r="G46" i="4"/>
  <c r="G45" i="4"/>
  <c r="G44" i="4"/>
  <c r="G41" i="4"/>
  <c r="G40" i="4"/>
  <c r="G39" i="4"/>
  <c r="G38" i="4"/>
  <c r="G37" i="4"/>
  <c r="G34" i="4"/>
  <c r="G33" i="4"/>
  <c r="G32" i="4"/>
  <c r="G31" i="4"/>
  <c r="G30" i="4"/>
  <c r="G27" i="4"/>
  <c r="G26" i="4"/>
  <c r="G25" i="4"/>
  <c r="G24" i="4"/>
  <c r="G23" i="4"/>
  <c r="G20" i="4"/>
  <c r="G19" i="4"/>
  <c r="G18" i="4"/>
  <c r="G17" i="4"/>
  <c r="G16" i="4"/>
  <c r="G13" i="4"/>
  <c r="G12" i="4"/>
  <c r="G11" i="4"/>
  <c r="G10" i="4"/>
  <c r="G9" i="4"/>
  <c r="B78" i="4"/>
  <c r="B77" i="4"/>
  <c r="B76" i="4"/>
  <c r="B75" i="4"/>
  <c r="B74" i="4"/>
  <c r="B71" i="4"/>
  <c r="B70" i="4"/>
  <c r="B69" i="4"/>
  <c r="B68" i="4"/>
  <c r="B67" i="4"/>
  <c r="B64" i="4"/>
  <c r="B63" i="4"/>
  <c r="B62" i="4"/>
  <c r="B61" i="4"/>
  <c r="B60" i="4"/>
  <c r="B57" i="4"/>
  <c r="B56" i="4"/>
  <c r="B55" i="4"/>
  <c r="B54" i="4"/>
  <c r="B53" i="4"/>
  <c r="B50" i="4"/>
  <c r="B49" i="4"/>
  <c r="B48" i="4"/>
  <c r="B47" i="4"/>
  <c r="B46" i="4"/>
  <c r="B43" i="4"/>
  <c r="B42" i="4"/>
  <c r="B41" i="4"/>
  <c r="B40" i="4"/>
  <c r="B39" i="4"/>
  <c r="B33" i="4"/>
  <c r="B34" i="4"/>
  <c r="B35" i="4"/>
  <c r="B36" i="4"/>
  <c r="B32" i="4"/>
  <c r="B26" i="4"/>
  <c r="B27" i="4"/>
  <c r="B28" i="4"/>
  <c r="B29" i="4"/>
  <c r="B25" i="4"/>
  <c r="B19" i="4"/>
  <c r="B20" i="4"/>
  <c r="B21" i="4"/>
  <c r="B22" i="4"/>
  <c r="B18" i="4"/>
  <c r="D8" i="4"/>
  <c r="C8" i="4"/>
  <c r="B31" i="4"/>
  <c r="B8" i="4"/>
  <c r="G54" i="7"/>
  <c r="D54" i="7"/>
  <c r="H54" i="7" s="1"/>
  <c r="C13" i="18" l="1"/>
  <c r="H11" i="18"/>
  <c r="G11" i="18"/>
  <c r="K11" i="18"/>
  <c r="C11" i="18" s="1"/>
  <c r="J11" i="18"/>
  <c r="F11" i="18"/>
  <c r="E11" i="18"/>
  <c r="D11" i="18" s="1"/>
  <c r="O10" i="16"/>
  <c r="X45" i="16"/>
  <c r="J10" i="16"/>
  <c r="R10" i="16"/>
  <c r="X10" i="16" s="1"/>
</calcChain>
</file>

<file path=xl/sharedStrings.xml><?xml version="1.0" encoding="utf-8"?>
<sst xmlns="http://schemas.openxmlformats.org/spreadsheetml/2006/main" count="1955" uniqueCount="862">
  <si>
    <t>人　　口</t>
    <rPh sb="0" eb="1">
      <t>ヒト</t>
    </rPh>
    <rPh sb="3" eb="4">
      <t>クチ</t>
    </rPh>
    <phoneticPr fontId="2"/>
  </si>
  <si>
    <t>２６．地　区　別　平　均　年　齢</t>
    <rPh sb="3" eb="4">
      <t>チ</t>
    </rPh>
    <rPh sb="5" eb="6">
      <t>ク</t>
    </rPh>
    <rPh sb="7" eb="8">
      <t>ベツ</t>
    </rPh>
    <rPh sb="9" eb="10">
      <t>ヒラ</t>
    </rPh>
    <rPh sb="11" eb="12">
      <t>タモツ</t>
    </rPh>
    <rPh sb="13" eb="14">
      <t>トシ</t>
    </rPh>
    <rPh sb="15" eb="16">
      <t>ヨワイ</t>
    </rPh>
    <phoneticPr fontId="2"/>
  </si>
  <si>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2"/>
  </si>
  <si>
    <t>（単位　歳）</t>
    <rPh sb="1" eb="3">
      <t>タンイ</t>
    </rPh>
    <rPh sb="4" eb="5">
      <t>サイ</t>
    </rPh>
    <phoneticPr fontId="2"/>
  </si>
  <si>
    <t>年　次</t>
    <rPh sb="0" eb="1">
      <t>トシ</t>
    </rPh>
    <rPh sb="2" eb="3">
      <t>ツギ</t>
    </rPh>
    <phoneticPr fontId="2"/>
  </si>
  <si>
    <t>全　市</t>
    <rPh sb="0" eb="1">
      <t>ゼン</t>
    </rPh>
    <rPh sb="2" eb="3">
      <t>シ</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</si>
  <si>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</si>
  <si>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</si>
  <si>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</si>
  <si>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立　花</t>
    <rPh sb="0" eb="1">
      <t>タテ</t>
    </rPh>
    <rPh sb="2" eb="3">
      <t>ハナ</t>
    </rPh>
    <phoneticPr fontId="2"/>
  </si>
  <si>
    <t>武　庫</t>
    <rPh sb="0" eb="1">
      <t>タケシ</t>
    </rPh>
    <rPh sb="2" eb="3">
      <t>コ</t>
    </rPh>
    <phoneticPr fontId="2"/>
  </si>
  <si>
    <t>園　田</t>
    <rPh sb="0" eb="1">
      <t>エン</t>
    </rPh>
    <rPh sb="2" eb="3">
      <t>タ</t>
    </rPh>
    <phoneticPr fontId="2"/>
  </si>
  <si>
    <t>（各年3月31日）</t>
    <rPh sb="1" eb="3">
      <t>カクネン</t>
    </rPh>
    <rPh sb="4" eb="5">
      <t>ガツ</t>
    </rPh>
    <rPh sb="7" eb="8">
      <t>ヒ</t>
    </rPh>
    <phoneticPr fontId="2"/>
  </si>
  <si>
    <t>平　　　　　　　　　　均</t>
    <rPh sb="0" eb="1">
      <t>ヒラ</t>
    </rPh>
    <rPh sb="11" eb="12">
      <t>タモツ</t>
    </rPh>
    <phoneticPr fontId="2"/>
  </si>
  <si>
    <t>平成　１３　年</t>
    <rPh sb="0" eb="2">
      <t>ヘイセイ</t>
    </rPh>
    <rPh sb="6" eb="7">
      <t>ネン</t>
    </rPh>
    <phoneticPr fontId="2"/>
  </si>
  <si>
    <r>
      <t>平成　</t>
    </r>
    <r>
      <rPr>
        <sz val="9"/>
        <rFont val="ＭＳ Ｐ明朝"/>
        <family val="1"/>
        <charset val="128"/>
      </rPr>
      <t>１４</t>
    </r>
    <r>
      <rPr>
        <sz val="9"/>
        <color indexed="9"/>
        <rFont val="ＭＳ Ｐ明朝"/>
        <family val="1"/>
        <charset val="128"/>
      </rPr>
      <t/>
    </r>
    <rPh sb="0" eb="2">
      <t>ヘイセイ</t>
    </rPh>
    <phoneticPr fontId="2"/>
  </si>
  <si>
    <r>
      <t>平成　</t>
    </r>
    <r>
      <rPr>
        <sz val="9"/>
        <rFont val="ＭＳ Ｐ明朝"/>
        <family val="1"/>
        <charset val="128"/>
      </rPr>
      <t>１５</t>
    </r>
    <r>
      <rPr>
        <sz val="9"/>
        <color indexed="9"/>
        <rFont val="ＭＳ Ｐ明朝"/>
        <family val="1"/>
        <charset val="128"/>
      </rPr>
      <t/>
    </r>
    <rPh sb="0" eb="2">
      <t>ヘイセイ</t>
    </rPh>
    <phoneticPr fontId="2"/>
  </si>
  <si>
    <r>
      <t>平成　</t>
    </r>
    <r>
      <rPr>
        <sz val="9"/>
        <rFont val="ＭＳ Ｐ明朝"/>
        <family val="1"/>
        <charset val="128"/>
      </rPr>
      <t>１６</t>
    </r>
    <r>
      <rPr>
        <sz val="9"/>
        <color indexed="9"/>
        <rFont val="ＭＳ Ｐ明朝"/>
        <family val="1"/>
        <charset val="128"/>
      </rPr>
      <t/>
    </r>
    <rPh sb="0" eb="2">
      <t>ヘイセイ</t>
    </rPh>
    <phoneticPr fontId="2"/>
  </si>
  <si>
    <r>
      <t>平成　</t>
    </r>
    <r>
      <rPr>
        <sz val="9"/>
        <rFont val="ＭＳ Ｐ明朝"/>
        <family val="1"/>
        <charset val="128"/>
      </rPr>
      <t>１７</t>
    </r>
    <r>
      <rPr>
        <sz val="9"/>
        <color indexed="9"/>
        <rFont val="ＭＳ Ｐ明朝"/>
        <family val="1"/>
        <charset val="128"/>
      </rPr>
      <t/>
    </r>
    <rPh sb="0" eb="2">
      <t>ヘイセイ</t>
    </rPh>
    <phoneticPr fontId="2"/>
  </si>
  <si>
    <r>
      <t>平成　</t>
    </r>
    <r>
      <rPr>
        <sz val="9"/>
        <rFont val="ＭＳ Ｐ明朝"/>
        <family val="1"/>
        <charset val="128"/>
      </rPr>
      <t>１８</t>
    </r>
    <r>
      <rPr>
        <sz val="9"/>
        <color indexed="9"/>
        <rFont val="ＭＳ Ｐ明朝"/>
        <family val="1"/>
        <charset val="128"/>
      </rPr>
      <t/>
    </r>
    <rPh sb="0" eb="2">
      <t>ヘイセイ</t>
    </rPh>
    <phoneticPr fontId="2"/>
  </si>
  <si>
    <r>
      <t>平成　</t>
    </r>
    <r>
      <rPr>
        <sz val="9"/>
        <rFont val="ＭＳ Ｐ明朝"/>
        <family val="1"/>
        <charset val="128"/>
      </rPr>
      <t>１９</t>
    </r>
    <r>
      <rPr>
        <sz val="9"/>
        <color indexed="9"/>
        <rFont val="ＭＳ Ｐ明朝"/>
        <family val="1"/>
        <charset val="128"/>
      </rPr>
      <t/>
    </r>
    <rPh sb="0" eb="2">
      <t>ヘイセイ</t>
    </rPh>
    <phoneticPr fontId="2"/>
  </si>
  <si>
    <r>
      <t>平成　</t>
    </r>
    <r>
      <rPr>
        <sz val="9"/>
        <rFont val="ＭＳ Ｐ明朝"/>
        <family val="1"/>
        <charset val="128"/>
      </rPr>
      <t>２０</t>
    </r>
    <r>
      <rPr>
        <sz val="9"/>
        <color indexed="9"/>
        <rFont val="ＭＳ Ｐ明朝"/>
        <family val="1"/>
        <charset val="128"/>
      </rPr>
      <t/>
    </r>
    <rPh sb="0" eb="2">
      <t>ヘイセイ</t>
    </rPh>
    <phoneticPr fontId="2"/>
  </si>
  <si>
    <r>
      <t>平成　</t>
    </r>
    <r>
      <rPr>
        <sz val="9"/>
        <rFont val="ＭＳ Ｐ明朝"/>
        <family val="1"/>
        <charset val="128"/>
      </rPr>
      <t>２１</t>
    </r>
    <r>
      <rPr>
        <sz val="9"/>
        <color indexed="9"/>
        <rFont val="ＭＳ Ｐ明朝"/>
        <family val="1"/>
        <charset val="128"/>
      </rPr>
      <t/>
    </r>
    <rPh sb="0" eb="2">
      <t>ヘイセイ</t>
    </rPh>
    <phoneticPr fontId="2"/>
  </si>
  <si>
    <r>
      <t>平成　</t>
    </r>
    <r>
      <rPr>
        <sz val="9"/>
        <rFont val="ＭＳ Ｐ明朝"/>
        <family val="1"/>
        <charset val="128"/>
      </rPr>
      <t>２２</t>
    </r>
    <r>
      <rPr>
        <sz val="9"/>
        <color indexed="9"/>
        <rFont val="ＭＳ Ｐ明朝"/>
        <family val="1"/>
        <charset val="128"/>
      </rPr>
      <t/>
    </r>
    <rPh sb="0" eb="2">
      <t>ヘイセイ</t>
    </rPh>
    <phoneticPr fontId="2"/>
  </si>
  <si>
    <r>
      <t>平成　</t>
    </r>
    <r>
      <rPr>
        <sz val="9"/>
        <rFont val="ＭＳ Ｐ明朝"/>
        <family val="1"/>
        <charset val="128"/>
      </rPr>
      <t>２３</t>
    </r>
    <r>
      <rPr>
        <sz val="9"/>
        <color indexed="9"/>
        <rFont val="ＭＳ Ｐ明朝"/>
        <family val="1"/>
        <charset val="128"/>
      </rPr>
      <t/>
    </r>
    <rPh sb="0" eb="2">
      <t>ヘイセイ</t>
    </rPh>
    <phoneticPr fontId="2"/>
  </si>
  <si>
    <r>
      <t>平成　</t>
    </r>
    <r>
      <rPr>
        <sz val="9"/>
        <rFont val="ＭＳ Ｐ明朝"/>
        <family val="1"/>
        <charset val="128"/>
      </rPr>
      <t>２４</t>
    </r>
    <r>
      <rPr>
        <sz val="9"/>
        <color indexed="9"/>
        <rFont val="ＭＳ Ｐ明朝"/>
        <family val="1"/>
        <charset val="128"/>
      </rPr>
      <t/>
    </r>
    <rPh sb="0" eb="2">
      <t>ヘイセイ</t>
    </rPh>
    <phoneticPr fontId="2"/>
  </si>
  <si>
    <r>
      <t>平成　</t>
    </r>
    <r>
      <rPr>
        <sz val="9"/>
        <rFont val="ＭＳ Ｐ明朝"/>
        <family val="1"/>
        <charset val="128"/>
      </rPr>
      <t>２５</t>
    </r>
    <r>
      <rPr>
        <sz val="9"/>
        <color indexed="9"/>
        <rFont val="ＭＳ Ｐ明朝"/>
        <family val="1"/>
        <charset val="128"/>
      </rPr>
      <t/>
    </r>
    <rPh sb="0" eb="2">
      <t>ヘイセイ</t>
    </rPh>
    <phoneticPr fontId="2"/>
  </si>
  <si>
    <r>
      <t>平成　</t>
    </r>
    <r>
      <rPr>
        <sz val="9"/>
        <rFont val="ＭＳ Ｐ明朝"/>
        <family val="1"/>
        <charset val="128"/>
      </rPr>
      <t>２６</t>
    </r>
    <r>
      <rPr>
        <sz val="9"/>
        <color indexed="9"/>
        <rFont val="ＭＳ Ｐ明朝"/>
        <family val="1"/>
        <charset val="128"/>
      </rPr>
      <t/>
    </r>
    <rPh sb="0" eb="2">
      <t>ヘイセイ</t>
    </rPh>
    <phoneticPr fontId="2"/>
  </si>
  <si>
    <r>
      <t>平成　</t>
    </r>
    <r>
      <rPr>
        <sz val="9"/>
        <rFont val="ＭＳ Ｐ明朝"/>
        <family val="1"/>
        <charset val="128"/>
      </rPr>
      <t>２７</t>
    </r>
    <r>
      <rPr>
        <sz val="9"/>
        <color indexed="9"/>
        <rFont val="ＭＳ Ｐ明朝"/>
        <family val="1"/>
        <charset val="128"/>
      </rPr>
      <t/>
    </r>
    <rPh sb="0" eb="2">
      <t>ヘイセイ</t>
    </rPh>
    <phoneticPr fontId="2"/>
  </si>
  <si>
    <t>男</t>
    <rPh sb="0" eb="1">
      <t>オトコ</t>
    </rPh>
    <phoneticPr fontId="2"/>
  </si>
  <si>
    <t>女</t>
    <rPh sb="0" eb="1">
      <t>オンナ</t>
    </rPh>
    <phoneticPr fontId="2"/>
  </si>
  <si>
    <t>資料　総務局情報統計担当</t>
    <rPh sb="0" eb="2">
      <t>シリョウ</t>
    </rPh>
    <rPh sb="3" eb="5">
      <t>ソウム</t>
    </rPh>
    <rPh sb="5" eb="6">
      <t>キョク</t>
    </rPh>
    <rPh sb="6" eb="8">
      <t>ジョウホウ</t>
    </rPh>
    <rPh sb="8" eb="10">
      <t>トウケイ</t>
    </rPh>
    <rPh sb="10" eb="12">
      <t>タントウ</t>
    </rPh>
    <phoneticPr fontId="2"/>
  </si>
  <si>
    <t>２４．地　区　別　年　齢　（３　区　分）　別　人　口</t>
    <rPh sb="3" eb="4">
      <t>チ</t>
    </rPh>
    <rPh sb="5" eb="6">
      <t>ク</t>
    </rPh>
    <rPh sb="7" eb="8">
      <t>ベツ</t>
    </rPh>
    <rPh sb="9" eb="10">
      <t>トシ</t>
    </rPh>
    <rPh sb="11" eb="12">
      <t>ヨワイ</t>
    </rPh>
    <rPh sb="16" eb="17">
      <t>ク</t>
    </rPh>
    <rPh sb="18" eb="19">
      <t>ブン</t>
    </rPh>
    <rPh sb="21" eb="22">
      <t>ベツ</t>
    </rPh>
    <rPh sb="23" eb="24">
      <t>ヒト</t>
    </rPh>
    <rPh sb="25" eb="26">
      <t>クチ</t>
    </rPh>
    <phoneticPr fontId="2"/>
  </si>
  <si>
    <t>年　　齢</t>
    <rPh sb="0" eb="1">
      <t>トシ</t>
    </rPh>
    <rPh sb="3" eb="4">
      <t>ヨワイ</t>
    </rPh>
    <phoneticPr fontId="2"/>
  </si>
  <si>
    <t>６５　歳　以　上</t>
    <rPh sb="3" eb="4">
      <t>サイ</t>
    </rPh>
    <rPh sb="5" eb="6">
      <t>イ</t>
    </rPh>
    <rPh sb="7" eb="8">
      <t>ウエ</t>
    </rPh>
    <phoneticPr fontId="2"/>
  </si>
  <si>
    <t>２３．年　齢　（各　歳）　別　人　口</t>
    <rPh sb="3" eb="4">
      <t>トシ</t>
    </rPh>
    <rPh sb="5" eb="6">
      <t>ヨワイ</t>
    </rPh>
    <rPh sb="8" eb="9">
      <t>カク</t>
    </rPh>
    <rPh sb="10" eb="11">
      <t>トシ</t>
    </rPh>
    <rPh sb="13" eb="14">
      <t>ベツ</t>
    </rPh>
    <rPh sb="15" eb="16">
      <t>ジン</t>
    </rPh>
    <rPh sb="17" eb="18">
      <t>クチ</t>
    </rPh>
    <phoneticPr fontId="2"/>
  </si>
  <si>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2"/>
  </si>
  <si>
    <t>年齢区分</t>
    <rPh sb="0" eb="2">
      <t>ネンレイ</t>
    </rPh>
    <rPh sb="2" eb="4">
      <t>クブン</t>
    </rPh>
    <phoneticPr fontId="2"/>
  </si>
  <si>
    <t>総　数</t>
    <rPh sb="0" eb="1">
      <t>フサ</t>
    </rPh>
    <rPh sb="2" eb="3">
      <t>カズ</t>
    </rPh>
    <phoneticPr fontId="2"/>
  </si>
  <si>
    <t>０～４歳</t>
    <rPh sb="3" eb="4">
      <t>サイ</t>
    </rPh>
    <phoneticPr fontId="2"/>
  </si>
  <si>
    <t>５～９歳</t>
    <rPh sb="3" eb="4">
      <t>サイ</t>
    </rPh>
    <phoneticPr fontId="2"/>
  </si>
  <si>
    <t>１０～１４歳</t>
    <rPh sb="5" eb="6">
      <t>サイ</t>
    </rPh>
    <phoneticPr fontId="2"/>
  </si>
  <si>
    <t>１５～１９歳</t>
    <rPh sb="5" eb="6">
      <t>サイ</t>
    </rPh>
    <phoneticPr fontId="2"/>
  </si>
  <si>
    <t>２０～２４歳</t>
    <rPh sb="5" eb="6">
      <t>サイ</t>
    </rPh>
    <phoneticPr fontId="2"/>
  </si>
  <si>
    <t>２５～２９歳</t>
    <rPh sb="5" eb="6">
      <t>サイ</t>
    </rPh>
    <phoneticPr fontId="2"/>
  </si>
  <si>
    <t>３０～３４歳</t>
    <rPh sb="5" eb="6">
      <t>サイ</t>
    </rPh>
    <phoneticPr fontId="2"/>
  </si>
  <si>
    <t>３５～３９歳</t>
    <rPh sb="5" eb="6">
      <t>サイ</t>
    </rPh>
    <phoneticPr fontId="2"/>
  </si>
  <si>
    <t>４０～４４歳</t>
    <rPh sb="5" eb="6">
      <t>サイ</t>
    </rPh>
    <phoneticPr fontId="2"/>
  </si>
  <si>
    <t>４５～４９歳</t>
    <rPh sb="5" eb="6">
      <t>サイ</t>
    </rPh>
    <phoneticPr fontId="2"/>
  </si>
  <si>
    <t>資料　　総務局情報統計担当</t>
  </si>
  <si>
    <t>５０～５４歳</t>
    <rPh sb="5" eb="6">
      <t>サイ</t>
    </rPh>
    <phoneticPr fontId="2"/>
  </si>
  <si>
    <t>５５～５９歳</t>
    <rPh sb="5" eb="6">
      <t>サイ</t>
    </rPh>
    <phoneticPr fontId="2"/>
  </si>
  <si>
    <t>６０～６４歳</t>
    <rPh sb="5" eb="6">
      <t>サイ</t>
    </rPh>
    <phoneticPr fontId="2"/>
  </si>
  <si>
    <t>６５～６９歳</t>
    <rPh sb="5" eb="6">
      <t>サイ</t>
    </rPh>
    <phoneticPr fontId="2"/>
  </si>
  <si>
    <t>７０～７４歳</t>
    <rPh sb="5" eb="6">
      <t>サイ</t>
    </rPh>
    <phoneticPr fontId="2"/>
  </si>
  <si>
    <t>７５～７９歳</t>
    <rPh sb="5" eb="6">
      <t>サイ</t>
    </rPh>
    <phoneticPr fontId="2"/>
  </si>
  <si>
    <t>８０～８４歳</t>
    <rPh sb="5" eb="6">
      <t>サイ</t>
    </rPh>
    <phoneticPr fontId="2"/>
  </si>
  <si>
    <t>８５～８９歳</t>
    <rPh sb="5" eb="6">
      <t>サイ</t>
    </rPh>
    <phoneticPr fontId="2"/>
  </si>
  <si>
    <t>９０～９４歳</t>
    <rPh sb="5" eb="6">
      <t>サイ</t>
    </rPh>
    <phoneticPr fontId="2"/>
  </si>
  <si>
    <t>９５～９９歳</t>
    <rPh sb="5" eb="6">
      <t>サイ</t>
    </rPh>
    <phoneticPr fontId="2"/>
  </si>
  <si>
    <t>１００歳以上</t>
    <rPh sb="3" eb="4">
      <t>サイ</t>
    </rPh>
    <rPh sb="4" eb="6">
      <t>イジョウ</t>
    </rPh>
    <phoneticPr fontId="2"/>
  </si>
  <si>
    <t>（平成27年3月31日）</t>
    <rPh sb="1" eb="3">
      <t>ヘイセイ</t>
    </rPh>
    <rPh sb="5" eb="6">
      <t>ネン</t>
    </rPh>
    <rPh sb="7" eb="8">
      <t>ガツ</t>
    </rPh>
    <rPh sb="10" eb="11">
      <t>ヒ</t>
    </rPh>
    <phoneticPr fontId="2"/>
  </si>
  <si>
    <t>(３　区　分)</t>
    <rPh sb="3" eb="4">
      <t>ク</t>
    </rPh>
    <rPh sb="5" eb="6">
      <t>ブン</t>
    </rPh>
    <phoneticPr fontId="2"/>
  </si>
  <si>
    <t>１５ 　～ 　６４歳</t>
    <rPh sb="9" eb="10">
      <t>サイ</t>
    </rPh>
    <phoneticPr fontId="2"/>
  </si>
  <si>
    <r>
      <t>０</t>
    </r>
    <r>
      <rPr>
        <sz val="9"/>
        <rFont val="ＭＳ Ｐ明朝"/>
        <family val="1"/>
        <charset val="128"/>
      </rPr>
      <t>０ 　～　 １４歳</t>
    </r>
    <rPh sb="9" eb="10">
      <t>サイ</t>
    </rPh>
    <phoneticPr fontId="2"/>
  </si>
  <si>
    <t>総　　　　　数</t>
    <rPh sb="0" eb="1">
      <t>フサ</t>
    </rPh>
    <rPh sb="6" eb="7">
      <t>カズ</t>
    </rPh>
    <phoneticPr fontId="2"/>
  </si>
  <si>
    <t>(各年3月31日)</t>
    <rPh sb="1" eb="3">
      <t>カクネン</t>
    </rPh>
    <rPh sb="4" eb="5">
      <t>ガツ</t>
    </rPh>
    <rPh sb="7" eb="8">
      <t>ヒ</t>
    </rPh>
    <phoneticPr fontId="2"/>
  </si>
  <si>
    <t>全　　市</t>
    <rPh sb="0" eb="1">
      <t>ゼン</t>
    </rPh>
    <rPh sb="3" eb="4">
      <t>シ</t>
    </rPh>
    <phoneticPr fontId="2"/>
  </si>
  <si>
    <t>中　　央</t>
    <rPh sb="0" eb="1">
      <t>ナカ</t>
    </rPh>
    <rPh sb="3" eb="4">
      <t>ヒサシ</t>
    </rPh>
    <phoneticPr fontId="2"/>
  </si>
  <si>
    <t>小　　田</t>
    <rPh sb="0" eb="1">
      <t>ショウ</t>
    </rPh>
    <rPh sb="3" eb="4">
      <t>タ</t>
    </rPh>
    <phoneticPr fontId="2"/>
  </si>
  <si>
    <t>大　　庄</t>
    <rPh sb="0" eb="1">
      <t>ダイ</t>
    </rPh>
    <rPh sb="3" eb="4">
      <t>ショウ</t>
    </rPh>
    <phoneticPr fontId="2"/>
  </si>
  <si>
    <t>立　　花</t>
    <rPh sb="0" eb="1">
      <t>タテ</t>
    </rPh>
    <rPh sb="3" eb="4">
      <t>ハナ</t>
    </rPh>
    <phoneticPr fontId="2"/>
  </si>
  <si>
    <t>武　　庫</t>
    <rPh sb="0" eb="1">
      <t>タケシ</t>
    </rPh>
    <rPh sb="3" eb="4">
      <t>コ</t>
    </rPh>
    <phoneticPr fontId="2"/>
  </si>
  <si>
    <t>平　　　成　　　２２　　　年</t>
    <rPh sb="0" eb="1">
      <t>ヒラ</t>
    </rPh>
    <rPh sb="4" eb="5">
      <t>シゲル</t>
    </rPh>
    <rPh sb="13" eb="14">
      <t>ネン</t>
    </rPh>
    <phoneticPr fontId="2"/>
  </si>
  <si>
    <t>平　　　成　　　２３　　　年</t>
    <rPh sb="0" eb="1">
      <t>ヒラ</t>
    </rPh>
    <rPh sb="4" eb="5">
      <t>シゲル</t>
    </rPh>
    <rPh sb="13" eb="14">
      <t>ネン</t>
    </rPh>
    <phoneticPr fontId="2"/>
  </si>
  <si>
    <t>平　　　成　　　２４　　　年</t>
    <rPh sb="0" eb="1">
      <t>ヒラ</t>
    </rPh>
    <rPh sb="4" eb="5">
      <t>シゲル</t>
    </rPh>
    <rPh sb="13" eb="14">
      <t>ネン</t>
    </rPh>
    <phoneticPr fontId="2"/>
  </si>
  <si>
    <t>平　　　成　　　２５　　　年</t>
    <rPh sb="0" eb="1">
      <t>ヒラ</t>
    </rPh>
    <rPh sb="4" eb="5">
      <t>シゲル</t>
    </rPh>
    <rPh sb="13" eb="14">
      <t>ネン</t>
    </rPh>
    <phoneticPr fontId="2"/>
  </si>
  <si>
    <t>平　　　成　　　２６　　　年</t>
    <rPh sb="0" eb="1">
      <t>ヒラ</t>
    </rPh>
    <rPh sb="4" eb="5">
      <t>シゲル</t>
    </rPh>
    <rPh sb="13" eb="14">
      <t>ネン</t>
    </rPh>
    <phoneticPr fontId="2"/>
  </si>
  <si>
    <t>平　　　成　　　２７　　　年</t>
    <rPh sb="0" eb="1">
      <t>ヒラ</t>
    </rPh>
    <rPh sb="4" eb="5">
      <t>シゲル</t>
    </rPh>
    <rPh sb="13" eb="14">
      <t>ネン</t>
    </rPh>
    <phoneticPr fontId="2"/>
  </si>
  <si>
    <t>年　　次</t>
    <rPh sb="0" eb="1">
      <t>トシ</t>
    </rPh>
    <rPh sb="3" eb="4">
      <t>ツギ</t>
    </rPh>
    <phoneticPr fontId="2"/>
  </si>
  <si>
    <t>常住人口</t>
    <rPh sb="0" eb="2">
      <t>ジョウジュウ</t>
    </rPh>
    <rPh sb="2" eb="4">
      <t>ジンコウ</t>
    </rPh>
    <phoneticPr fontId="2"/>
  </si>
  <si>
    <t>昼間人口</t>
    <rPh sb="0" eb="2">
      <t>ヒルマ</t>
    </rPh>
    <rPh sb="2" eb="4">
      <t>ジンコウ</t>
    </rPh>
    <phoneticPr fontId="2"/>
  </si>
  <si>
    <t>昼間人口率
(%)</t>
    <rPh sb="0" eb="2">
      <t>ヒルマ</t>
    </rPh>
    <rPh sb="2" eb="4">
      <t>ジンコウ</t>
    </rPh>
    <rPh sb="4" eb="5">
      <t>リツ</t>
    </rPh>
    <phoneticPr fontId="2"/>
  </si>
  <si>
    <t>流　入　人　口</t>
    <rPh sb="0" eb="1">
      <t>リュウ</t>
    </rPh>
    <rPh sb="2" eb="3">
      <t>イリ</t>
    </rPh>
    <rPh sb="4" eb="5">
      <t>ジン</t>
    </rPh>
    <rPh sb="6" eb="7">
      <t>クチ</t>
    </rPh>
    <phoneticPr fontId="2"/>
  </si>
  <si>
    <t>流　出　人　口</t>
    <rPh sb="0" eb="1">
      <t>リュウ</t>
    </rPh>
    <rPh sb="2" eb="3">
      <t>デ</t>
    </rPh>
    <rPh sb="4" eb="5">
      <t>ジン</t>
    </rPh>
    <rPh sb="6" eb="7">
      <t>クチ</t>
    </rPh>
    <phoneticPr fontId="2"/>
  </si>
  <si>
    <t>通 勤 者</t>
    <rPh sb="0" eb="1">
      <t>ツウ</t>
    </rPh>
    <rPh sb="2" eb="3">
      <t>ツトム</t>
    </rPh>
    <rPh sb="4" eb="5">
      <t>シャ</t>
    </rPh>
    <phoneticPr fontId="2"/>
  </si>
  <si>
    <t>通 学 者</t>
    <rPh sb="0" eb="1">
      <t>ツウ</t>
    </rPh>
    <rPh sb="2" eb="3">
      <t>ガク</t>
    </rPh>
    <rPh sb="4" eb="5">
      <t>シャ</t>
    </rPh>
    <phoneticPr fontId="2"/>
  </si>
  <si>
    <t>(1)</t>
    <phoneticPr fontId="2"/>
  </si>
  <si>
    <r>
      <t>平成　</t>
    </r>
    <r>
      <rPr>
        <sz val="9"/>
        <color indexed="9"/>
        <rFont val="ＭＳ Ｐ明朝"/>
        <family val="1"/>
        <charset val="128"/>
      </rPr>
      <t>1</t>
    </r>
    <r>
      <rPr>
        <sz val="9"/>
        <rFont val="ＭＳ Ｐ明朝"/>
        <family val="1"/>
        <charset val="128"/>
      </rPr>
      <t>７　年</t>
    </r>
    <rPh sb="0" eb="2">
      <t>ヘイセイ</t>
    </rPh>
    <rPh sb="6" eb="7">
      <t>ネン</t>
    </rPh>
    <phoneticPr fontId="2"/>
  </si>
  <si>
    <r>
      <t>　　　　1２　</t>
    </r>
    <r>
      <rPr>
        <sz val="9"/>
        <color indexed="9"/>
        <rFont val="ＭＳ Ｐ明朝"/>
        <family val="1"/>
        <charset val="128"/>
      </rPr>
      <t>年</t>
    </r>
    <rPh sb="7" eb="8">
      <t>ネン</t>
    </rPh>
    <phoneticPr fontId="2"/>
  </si>
  <si>
    <r>
      <t>　　　　1７</t>
    </r>
    <r>
      <rPr>
        <sz val="9"/>
        <color indexed="9"/>
        <rFont val="ＭＳ Ｐ明朝"/>
        <family val="1"/>
        <charset val="128"/>
      </rPr>
      <t>　年</t>
    </r>
    <rPh sb="7" eb="8">
      <t>ネン</t>
    </rPh>
    <phoneticPr fontId="2"/>
  </si>
  <si>
    <r>
      <t xml:space="preserve">   (2)　２２　</t>
    </r>
    <r>
      <rPr>
        <sz val="9"/>
        <color indexed="9"/>
        <rFont val="ＭＳ Ｐ明朝"/>
        <family val="1"/>
        <charset val="128"/>
      </rPr>
      <t>年</t>
    </r>
    <rPh sb="10" eb="11">
      <t>ネン</t>
    </rPh>
    <phoneticPr fontId="2"/>
  </si>
  <si>
    <t>(各年10月1日)</t>
    <rPh sb="1" eb="3">
      <t>カクネン</t>
    </rPh>
    <rPh sb="5" eb="6">
      <t>ガツ</t>
    </rPh>
    <rPh sb="7" eb="8">
      <t>ヒ</t>
    </rPh>
    <phoneticPr fontId="2"/>
  </si>
  <si>
    <t>平　　　成　　　２１　　　年</t>
    <rPh sb="0" eb="1">
      <t>ヒラ</t>
    </rPh>
    <rPh sb="4" eb="5">
      <t>シゲル</t>
    </rPh>
    <rPh sb="13" eb="14">
      <t>ネン</t>
    </rPh>
    <phoneticPr fontId="2"/>
  </si>
  <si>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2"/>
  </si>
  <si>
    <t xml:space="preserve"> (2)「年齢不詳」4,631人を含む。「流出人口」は他市区町村に従業・通学で、「従業地・通学地不詳」を含む。</t>
    <rPh sb="5" eb="7">
      <t>ネンレイ</t>
    </rPh>
    <rPh sb="7" eb="9">
      <t>フショウ</t>
    </rPh>
    <rPh sb="15" eb="16">
      <t>ニン</t>
    </rPh>
    <rPh sb="17" eb="18">
      <t>フク</t>
    </rPh>
    <rPh sb="21" eb="23">
      <t>リュウシュツ</t>
    </rPh>
    <rPh sb="23" eb="25">
      <t>ジンコウ</t>
    </rPh>
    <rPh sb="27" eb="28">
      <t>タ</t>
    </rPh>
    <rPh sb="28" eb="30">
      <t>シク</t>
    </rPh>
    <rPh sb="30" eb="32">
      <t>チョウソン</t>
    </rPh>
    <rPh sb="33" eb="35">
      <t>ジュウギョウ</t>
    </rPh>
    <rPh sb="36" eb="38">
      <t>ツウガク</t>
    </rPh>
    <rPh sb="41" eb="43">
      <t>ジュウギョウ</t>
    </rPh>
    <rPh sb="43" eb="44">
      <t>チ</t>
    </rPh>
    <rPh sb="45" eb="47">
      <t>ツウガク</t>
    </rPh>
    <rPh sb="47" eb="48">
      <t>チ</t>
    </rPh>
    <rPh sb="48" eb="50">
      <t>フショウ</t>
    </rPh>
    <rPh sb="52" eb="53">
      <t>フク</t>
    </rPh>
    <phoneticPr fontId="2"/>
  </si>
  <si>
    <t>２０．地　区、　月　別　人　口　動　態</t>
    <rPh sb="3" eb="4">
      <t>チ</t>
    </rPh>
    <rPh sb="5" eb="6">
      <t>ク</t>
    </rPh>
    <rPh sb="8" eb="9">
      <t>ツキ</t>
    </rPh>
    <rPh sb="10" eb="11">
      <t>ベツ</t>
    </rPh>
    <rPh sb="12" eb="13">
      <t>ヒト</t>
    </rPh>
    <rPh sb="14" eb="15">
      <t>クチ</t>
    </rPh>
    <rPh sb="16" eb="17">
      <t>ドウ</t>
    </rPh>
    <rPh sb="18" eb="19">
      <t>タイ</t>
    </rPh>
    <phoneticPr fontId="2"/>
  </si>
  <si>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2"/>
  </si>
  <si>
    <t>平成</t>
    <rPh sb="0" eb="2">
      <t>ヘイセイ</t>
    </rPh>
    <phoneticPr fontId="2"/>
  </si>
  <si>
    <t>総数</t>
    <rPh sb="0" eb="2">
      <t>ソウスウ</t>
    </rPh>
    <phoneticPr fontId="2"/>
  </si>
  <si>
    <t>１月</t>
    <rPh sb="1" eb="2">
      <t>ガツ</t>
    </rPh>
    <phoneticPr fontId="2"/>
  </si>
  <si>
    <t>２月</t>
  </si>
  <si>
    <t>３月</t>
  </si>
  <si>
    <t>４月</t>
  </si>
  <si>
    <t>５月</t>
  </si>
  <si>
    <t>６月</t>
  </si>
  <si>
    <t>７月</t>
  </si>
  <si>
    <t>８月</t>
  </si>
  <si>
    <t>９月</t>
  </si>
  <si>
    <t>１０月</t>
  </si>
  <si>
    <t>１１月</t>
  </si>
  <si>
    <t>１２月</t>
  </si>
  <si>
    <t>地　区</t>
    <rPh sb="0" eb="1">
      <t>チ</t>
    </rPh>
    <rPh sb="2" eb="3">
      <t>ク</t>
    </rPh>
    <phoneticPr fontId="2"/>
  </si>
  <si>
    <t>増　　　　　減　　　　　数　　(2)</t>
    <rPh sb="0" eb="1">
      <t>ゾウ</t>
    </rPh>
    <rPh sb="6" eb="7">
      <t>ゲン</t>
    </rPh>
    <rPh sb="12" eb="13">
      <t>スウ</t>
    </rPh>
    <phoneticPr fontId="2"/>
  </si>
  <si>
    <t>転　　　　　　　　　　　　入　　(1)</t>
    <rPh sb="0" eb="1">
      <t>テン</t>
    </rPh>
    <rPh sb="13" eb="14">
      <t>イリ</t>
    </rPh>
    <phoneticPr fontId="2"/>
  </si>
  <si>
    <t>死　　　　　　　　　　　　　　　亡</t>
    <rPh sb="0" eb="1">
      <t>シ</t>
    </rPh>
    <rPh sb="16" eb="17">
      <t>ボウ</t>
    </rPh>
    <phoneticPr fontId="2"/>
  </si>
  <si>
    <t>出　　　　　　　　　　　　　　　生</t>
    <rPh sb="0" eb="1">
      <t>デ</t>
    </rPh>
    <rPh sb="16" eb="17">
      <t>ショウ</t>
    </rPh>
    <phoneticPr fontId="2"/>
  </si>
  <si>
    <t>管　　　　　　　内　　　　　　　増</t>
    <rPh sb="0" eb="1">
      <t>カン</t>
    </rPh>
    <rPh sb="8" eb="9">
      <t>ナイ</t>
    </rPh>
    <rPh sb="16" eb="17">
      <t>ゾウ</t>
    </rPh>
    <phoneticPr fontId="2"/>
  </si>
  <si>
    <t>管　　　　　　　内　　　　　　　減</t>
    <rPh sb="0" eb="1">
      <t>カン</t>
    </rPh>
    <rPh sb="8" eb="9">
      <t>ナイ</t>
    </rPh>
    <rPh sb="16" eb="17">
      <t>ゲン</t>
    </rPh>
    <phoneticPr fontId="2"/>
  </si>
  <si>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2"/>
  </si>
  <si>
    <t>転　　　　　　　　　　　　出　　(1)</t>
    <rPh sb="0" eb="1">
      <t>テン</t>
    </rPh>
    <rPh sb="13" eb="14">
      <t>デ</t>
    </rPh>
    <phoneticPr fontId="2"/>
  </si>
  <si>
    <t>１９．人　口　動　態</t>
    <rPh sb="3" eb="4">
      <t>ヒト</t>
    </rPh>
    <rPh sb="5" eb="6">
      <t>クチ</t>
    </rPh>
    <rPh sb="7" eb="8">
      <t>ドウ</t>
    </rPh>
    <rPh sb="9" eb="10">
      <t>タイ</t>
    </rPh>
    <phoneticPr fontId="2"/>
  </si>
  <si>
    <t>２８年</t>
    <rPh sb="2" eb="3">
      <t>ネン</t>
    </rPh>
    <phoneticPr fontId="2"/>
  </si>
  <si>
    <t>２７年</t>
    <rPh sb="2" eb="3">
      <t>ネン</t>
    </rPh>
    <phoneticPr fontId="2"/>
  </si>
  <si>
    <t>２６年</t>
    <rPh sb="2" eb="3">
      <t>ネン</t>
    </rPh>
    <phoneticPr fontId="2"/>
  </si>
  <si>
    <t>年次・月</t>
    <rPh sb="0" eb="2">
      <t>ネンジ</t>
    </rPh>
    <rPh sb="3" eb="4">
      <t>ツキ</t>
    </rPh>
    <phoneticPr fontId="2"/>
  </si>
  <si>
    <t>自然増加数</t>
    <rPh sb="0" eb="2">
      <t>シゼン</t>
    </rPh>
    <rPh sb="2" eb="5">
      <t>ゾウカスウ</t>
    </rPh>
    <phoneticPr fontId="2"/>
  </si>
  <si>
    <t>社会増加数</t>
    <rPh sb="0" eb="2">
      <t>シャカイ</t>
    </rPh>
    <rPh sb="2" eb="5">
      <t>ゾウカスウ</t>
    </rPh>
    <phoneticPr fontId="2"/>
  </si>
  <si>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2"/>
  </si>
  <si>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2"/>
  </si>
  <si>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2"/>
  </si>
  <si>
    <t>(△2,139)</t>
    <phoneticPr fontId="2"/>
  </si>
  <si>
    <t>(△1,780)</t>
    <phoneticPr fontId="2"/>
  </si>
  <si>
    <t>(△5,128)</t>
    <phoneticPr fontId="2"/>
  </si>
  <si>
    <t>(△9,838)</t>
    <phoneticPr fontId="2"/>
  </si>
  <si>
    <t>(△9,166)</t>
    <phoneticPr fontId="2"/>
  </si>
  <si>
    <t>(  1,040)</t>
    <phoneticPr fontId="2"/>
  </si>
  <si>
    <t>自　然　動　態</t>
    <rPh sb="0" eb="1">
      <t>ジ</t>
    </rPh>
    <rPh sb="2" eb="3">
      <t>ゼン</t>
    </rPh>
    <rPh sb="4" eb="5">
      <t>ドウ</t>
    </rPh>
    <rPh sb="6" eb="7">
      <t>タイ</t>
    </rPh>
    <phoneticPr fontId="2"/>
  </si>
  <si>
    <t>社　会　動　態　(1)</t>
    <rPh sb="0" eb="1">
      <t>シャ</t>
    </rPh>
    <rPh sb="2" eb="3">
      <t>カイ</t>
    </rPh>
    <rPh sb="4" eb="5">
      <t>ドウ</t>
    </rPh>
    <rPh sb="6" eb="7">
      <t>タイ</t>
    </rPh>
    <phoneticPr fontId="2"/>
  </si>
  <si>
    <t>出　生</t>
    <rPh sb="0" eb="1">
      <t>デ</t>
    </rPh>
    <rPh sb="2" eb="3">
      <t>ショウ</t>
    </rPh>
    <phoneticPr fontId="2"/>
  </si>
  <si>
    <t>死　亡</t>
    <rPh sb="0" eb="1">
      <t>シ</t>
    </rPh>
    <rPh sb="2" eb="3">
      <t>ボウ</t>
    </rPh>
    <phoneticPr fontId="2"/>
  </si>
  <si>
    <t>転　入</t>
    <rPh sb="0" eb="1">
      <t>テン</t>
    </rPh>
    <rPh sb="2" eb="3">
      <t>イリ</t>
    </rPh>
    <phoneticPr fontId="2"/>
  </si>
  <si>
    <t>転　出</t>
    <rPh sb="0" eb="1">
      <t>テン</t>
    </rPh>
    <rPh sb="2" eb="3">
      <t>デ</t>
    </rPh>
    <phoneticPr fontId="2"/>
  </si>
  <si>
    <t>年　間　(月　間)</t>
    <rPh sb="0" eb="1">
      <t>トシ</t>
    </rPh>
    <rPh sb="2" eb="3">
      <t>カン</t>
    </rPh>
    <rPh sb="5" eb="6">
      <t>ツキ</t>
    </rPh>
    <rPh sb="7" eb="8">
      <t>アイダ</t>
    </rPh>
    <phoneticPr fontId="2"/>
  </si>
  <si>
    <t>増　加　数</t>
    <rPh sb="0" eb="1">
      <t>ゾウ</t>
    </rPh>
    <rPh sb="2" eb="3">
      <t>カ</t>
    </rPh>
    <rPh sb="4" eb="5">
      <t>カズ</t>
    </rPh>
    <phoneticPr fontId="2"/>
  </si>
  <si>
    <t>推　計　人　口</t>
    <rPh sb="0" eb="1">
      <t>スイ</t>
    </rPh>
    <rPh sb="2" eb="3">
      <t>ケイ</t>
    </rPh>
    <rPh sb="4" eb="5">
      <t>ジン</t>
    </rPh>
    <rPh sb="6" eb="7">
      <t>クチ</t>
    </rPh>
    <phoneticPr fontId="2"/>
  </si>
  <si>
    <t>年　初　(月　初)</t>
    <rPh sb="0" eb="1">
      <t>トシ</t>
    </rPh>
    <rPh sb="2" eb="3">
      <t>ショ</t>
    </rPh>
    <rPh sb="5" eb="6">
      <t>ツキ</t>
    </rPh>
    <rPh sb="7" eb="8">
      <t>ハジ</t>
    </rPh>
    <phoneticPr fontId="2"/>
  </si>
  <si>
    <t>昭和  ５８年</t>
    <rPh sb="0" eb="2">
      <t>ショウワ</t>
    </rPh>
    <rPh sb="6" eb="7">
      <t>ネン</t>
    </rPh>
    <phoneticPr fontId="2"/>
  </si>
  <si>
    <t>平成  元年</t>
    <rPh sb="0" eb="2">
      <t>ヘイセイ</t>
    </rPh>
    <rPh sb="4" eb="5">
      <t>モト</t>
    </rPh>
    <rPh sb="5" eb="6">
      <t>ネン</t>
    </rPh>
    <phoneticPr fontId="2"/>
  </si>
  <si>
    <t>　　　１月</t>
    <rPh sb="4" eb="5">
      <t>ガツ</t>
    </rPh>
    <phoneticPr fontId="2"/>
  </si>
  <si>
    <r>
      <t>　　　２</t>
    </r>
    <r>
      <rPr>
        <sz val="9"/>
        <color indexed="9"/>
        <rFont val="ＭＳ Ｐ明朝"/>
        <family val="1"/>
        <charset val="128"/>
      </rPr>
      <t>月</t>
    </r>
    <rPh sb="4" eb="5">
      <t>ガツ</t>
    </rPh>
    <phoneticPr fontId="2"/>
  </si>
  <si>
    <r>
      <t>　　　３</t>
    </r>
    <r>
      <rPr>
        <sz val="9"/>
        <color indexed="9"/>
        <rFont val="ＭＳ Ｐ明朝"/>
        <family val="1"/>
        <charset val="128"/>
      </rPr>
      <t>月</t>
    </r>
    <rPh sb="4" eb="5">
      <t>ガツ</t>
    </rPh>
    <phoneticPr fontId="2"/>
  </si>
  <si>
    <r>
      <t>　　　４</t>
    </r>
    <r>
      <rPr>
        <sz val="9"/>
        <color indexed="9"/>
        <rFont val="ＭＳ Ｐ明朝"/>
        <family val="1"/>
        <charset val="128"/>
      </rPr>
      <t>月</t>
    </r>
    <rPh sb="4" eb="5">
      <t>ガツ</t>
    </rPh>
    <phoneticPr fontId="2"/>
  </si>
  <si>
    <r>
      <t>　　　５</t>
    </r>
    <r>
      <rPr>
        <sz val="9"/>
        <color indexed="9"/>
        <rFont val="ＭＳ Ｐ明朝"/>
        <family val="1"/>
        <charset val="128"/>
      </rPr>
      <t>月</t>
    </r>
    <rPh sb="4" eb="5">
      <t>ガツ</t>
    </rPh>
    <phoneticPr fontId="2"/>
  </si>
  <si>
    <r>
      <t>　　　６</t>
    </r>
    <r>
      <rPr>
        <sz val="9"/>
        <color indexed="9"/>
        <rFont val="ＭＳ Ｐ明朝"/>
        <family val="1"/>
        <charset val="128"/>
      </rPr>
      <t>月</t>
    </r>
    <rPh sb="4" eb="5">
      <t>ガツ</t>
    </rPh>
    <phoneticPr fontId="2"/>
  </si>
  <si>
    <r>
      <t>　　　７</t>
    </r>
    <r>
      <rPr>
        <sz val="9"/>
        <color indexed="9"/>
        <rFont val="ＭＳ Ｐ明朝"/>
        <family val="1"/>
        <charset val="128"/>
      </rPr>
      <t>月</t>
    </r>
    <rPh sb="4" eb="5">
      <t>ガツ</t>
    </rPh>
    <phoneticPr fontId="2"/>
  </si>
  <si>
    <r>
      <t>　　　８</t>
    </r>
    <r>
      <rPr>
        <sz val="9"/>
        <color indexed="9"/>
        <rFont val="ＭＳ Ｐ明朝"/>
        <family val="1"/>
        <charset val="128"/>
      </rPr>
      <t>月</t>
    </r>
    <rPh sb="4" eb="5">
      <t>ガツ</t>
    </rPh>
    <phoneticPr fontId="2"/>
  </si>
  <si>
    <r>
      <t>　　　９</t>
    </r>
    <r>
      <rPr>
        <sz val="9"/>
        <color indexed="9"/>
        <rFont val="ＭＳ Ｐ明朝"/>
        <family val="1"/>
        <charset val="128"/>
      </rPr>
      <t>月</t>
    </r>
    <rPh sb="4" eb="5">
      <t>ガツ</t>
    </rPh>
    <phoneticPr fontId="2"/>
  </si>
  <si>
    <r>
      <t>　　　１０</t>
    </r>
    <r>
      <rPr>
        <sz val="9"/>
        <color indexed="9"/>
        <rFont val="ＭＳ Ｐ明朝"/>
        <family val="1"/>
        <charset val="128"/>
      </rPr>
      <t>月</t>
    </r>
    <rPh sb="5" eb="6">
      <t>ガツ</t>
    </rPh>
    <phoneticPr fontId="2"/>
  </si>
  <si>
    <r>
      <t>　　　１１</t>
    </r>
    <r>
      <rPr>
        <sz val="9"/>
        <color indexed="9"/>
        <rFont val="ＭＳ Ｐ明朝"/>
        <family val="1"/>
        <charset val="128"/>
      </rPr>
      <t>月</t>
    </r>
    <rPh sb="5" eb="6">
      <t>ガツ</t>
    </rPh>
    <phoneticPr fontId="2"/>
  </si>
  <si>
    <r>
      <t>　　　１２</t>
    </r>
    <r>
      <rPr>
        <sz val="9"/>
        <color indexed="9"/>
        <rFont val="ＭＳ Ｐ明朝"/>
        <family val="1"/>
        <charset val="128"/>
      </rPr>
      <t>月</t>
    </r>
    <rPh sb="5" eb="6">
      <t>ガツ</t>
    </rPh>
    <phoneticPr fontId="2"/>
  </si>
  <si>
    <t>１７．地　区　別　登　録　外　国　人　数</t>
    <rPh sb="3" eb="4">
      <t>チ</t>
    </rPh>
    <rPh sb="5" eb="6">
      <t>ク</t>
    </rPh>
    <rPh sb="7" eb="8">
      <t>ベツ</t>
    </rPh>
    <rPh sb="9" eb="10">
      <t>ノボル</t>
    </rPh>
    <rPh sb="11" eb="12">
      <t>ロク</t>
    </rPh>
    <rPh sb="13" eb="14">
      <t>ガイ</t>
    </rPh>
    <rPh sb="15" eb="16">
      <t>コク</t>
    </rPh>
    <rPh sb="17" eb="18">
      <t>ジン</t>
    </rPh>
    <rPh sb="19" eb="20">
      <t>スウ</t>
    </rPh>
    <phoneticPr fontId="2"/>
  </si>
  <si>
    <t>平成１７年度</t>
    <rPh sb="0" eb="2">
      <t>ヘイセイ</t>
    </rPh>
    <rPh sb="4" eb="6">
      <t>ネンド</t>
    </rPh>
    <phoneticPr fontId="2"/>
  </si>
  <si>
    <t>１８年度</t>
    <rPh sb="2" eb="4">
      <t>ネンド</t>
    </rPh>
    <phoneticPr fontId="2"/>
  </si>
  <si>
    <t>１９年度</t>
    <rPh sb="2" eb="4">
      <t>ネンド</t>
    </rPh>
    <phoneticPr fontId="2"/>
  </si>
  <si>
    <t>２０年度</t>
    <rPh sb="2" eb="4">
      <t>ネンド</t>
    </rPh>
    <phoneticPr fontId="2"/>
  </si>
  <si>
    <t>２１年度</t>
    <rPh sb="2" eb="4">
      <t>ネンド</t>
    </rPh>
    <phoneticPr fontId="2"/>
  </si>
  <si>
    <t>２２年度</t>
    <rPh sb="2" eb="4">
      <t>ネンド</t>
    </rPh>
    <phoneticPr fontId="2"/>
  </si>
  <si>
    <t>２３年度</t>
    <rPh sb="2" eb="4">
      <t>ネンド</t>
    </rPh>
    <phoneticPr fontId="2"/>
  </si>
  <si>
    <t>２４年度</t>
    <rPh sb="2" eb="4">
      <t>ネンド</t>
    </rPh>
    <phoneticPr fontId="2"/>
  </si>
  <si>
    <t>２５年度</t>
    <rPh sb="2" eb="4">
      <t>ネンド</t>
    </rPh>
    <phoneticPr fontId="2"/>
  </si>
  <si>
    <t>地　　区</t>
    <rPh sb="0" eb="1">
      <t>チ</t>
    </rPh>
    <rPh sb="3" eb="4">
      <t>ク</t>
    </rPh>
    <phoneticPr fontId="2"/>
  </si>
  <si>
    <t>２６年度</t>
    <rPh sb="2" eb="4">
      <t>ネンド</t>
    </rPh>
    <phoneticPr fontId="2"/>
  </si>
  <si>
    <t>園　　田</t>
    <rPh sb="0" eb="1">
      <t>エン</t>
    </rPh>
    <rPh sb="3" eb="4">
      <t>タ</t>
    </rPh>
    <phoneticPr fontId="2"/>
  </si>
  <si>
    <t>資料　市民協働局市民サービス部市民課</t>
    <rPh sb="0" eb="2">
      <t>シリョウ</t>
    </rPh>
    <rPh sb="3" eb="5">
      <t>シミン</t>
    </rPh>
    <rPh sb="5" eb="7">
      <t>キョウドウ</t>
    </rPh>
    <rPh sb="7" eb="8">
      <t>キョク</t>
    </rPh>
    <rPh sb="8" eb="10">
      <t>シミン</t>
    </rPh>
    <rPh sb="14" eb="15">
      <t>ブ</t>
    </rPh>
    <rPh sb="15" eb="18">
      <t>シミンカ</t>
    </rPh>
    <phoneticPr fontId="2"/>
  </si>
  <si>
    <t>国　　籍</t>
    <rPh sb="0" eb="1">
      <t>クニ</t>
    </rPh>
    <rPh sb="3" eb="4">
      <t>セキ</t>
    </rPh>
    <phoneticPr fontId="2"/>
  </si>
  <si>
    <t>総　　数</t>
    <rPh sb="0" eb="1">
      <t>フサ</t>
    </rPh>
    <rPh sb="3" eb="4">
      <t>カズ</t>
    </rPh>
    <phoneticPr fontId="2"/>
  </si>
  <si>
    <t>平 成 ２２ 年 度</t>
    <rPh sb="0" eb="1">
      <t>ヒラ</t>
    </rPh>
    <rPh sb="2" eb="3">
      <t>シゲル</t>
    </rPh>
    <rPh sb="7" eb="8">
      <t>トシ</t>
    </rPh>
    <rPh sb="9" eb="10">
      <t>ド</t>
    </rPh>
    <phoneticPr fontId="2"/>
  </si>
  <si>
    <t>２３　年度</t>
    <rPh sb="3" eb="5">
      <t>ネンド</t>
    </rPh>
    <phoneticPr fontId="2"/>
  </si>
  <si>
    <t>２４　年度</t>
    <rPh sb="3" eb="5">
      <t>ネンド</t>
    </rPh>
    <phoneticPr fontId="2"/>
  </si>
  <si>
    <t>２５　年度</t>
    <rPh sb="3" eb="5">
      <t>ネンド</t>
    </rPh>
    <phoneticPr fontId="2"/>
  </si>
  <si>
    <t>２６　年度</t>
    <rPh sb="3" eb="5">
      <t>ネンド</t>
    </rPh>
    <phoneticPr fontId="2"/>
  </si>
  <si>
    <t>(各年度末)</t>
    <rPh sb="1" eb="2">
      <t>カク</t>
    </rPh>
    <rPh sb="2" eb="5">
      <t>ネンドマツ</t>
    </rPh>
    <phoneticPr fontId="2"/>
  </si>
  <si>
    <t>　韓国・朝鮮</t>
    <rPh sb="1" eb="3">
      <t>カンコク</t>
    </rPh>
    <rPh sb="4" eb="6">
      <t>チョウセン</t>
    </rPh>
    <phoneticPr fontId="2"/>
  </si>
  <si>
    <t>　中国</t>
    <rPh sb="1" eb="3">
      <t>チュウゴク</t>
    </rPh>
    <phoneticPr fontId="2"/>
  </si>
  <si>
    <t>　ブラジル</t>
    <phoneticPr fontId="2"/>
  </si>
  <si>
    <t>　フィリピン</t>
    <phoneticPr fontId="2"/>
  </si>
  <si>
    <t>　ベトナム</t>
    <phoneticPr fontId="2"/>
  </si>
  <si>
    <t>　米国</t>
    <rPh sb="1" eb="3">
      <t>ベイコク</t>
    </rPh>
    <phoneticPr fontId="2"/>
  </si>
  <si>
    <t>　インドネシア</t>
    <phoneticPr fontId="2"/>
  </si>
  <si>
    <t>　ペルー</t>
    <phoneticPr fontId="2"/>
  </si>
  <si>
    <t>　オーストラリア</t>
    <phoneticPr fontId="2"/>
  </si>
  <si>
    <t>　カナダ</t>
    <phoneticPr fontId="2"/>
  </si>
  <si>
    <t>　タイ</t>
    <phoneticPr fontId="2"/>
  </si>
  <si>
    <t>　英国</t>
    <rPh sb="1" eb="3">
      <t>エイコク</t>
    </rPh>
    <phoneticPr fontId="2"/>
  </si>
  <si>
    <t>　ボリビア</t>
    <phoneticPr fontId="2"/>
  </si>
  <si>
    <t>　ニュージーランド</t>
    <phoneticPr fontId="2"/>
  </si>
  <si>
    <t>　イタリア</t>
    <phoneticPr fontId="2"/>
  </si>
  <si>
    <t>　インド</t>
    <phoneticPr fontId="2"/>
  </si>
  <si>
    <t>　その他</t>
    <rPh sb="3" eb="4">
      <t>タ</t>
    </rPh>
    <phoneticPr fontId="2"/>
  </si>
  <si>
    <t>　無国籍</t>
    <rPh sb="1" eb="4">
      <t>ムコクセキ</t>
    </rPh>
    <phoneticPr fontId="2"/>
  </si>
  <si>
    <t>世　　　　　　帯　　　　　　数</t>
    <rPh sb="0" eb="1">
      <t>ヨ</t>
    </rPh>
    <rPh sb="7" eb="8">
      <t>オビ</t>
    </rPh>
    <rPh sb="14" eb="15">
      <t>カズ</t>
    </rPh>
    <phoneticPr fontId="2"/>
  </si>
  <si>
    <t>人　　　　　　　　　　　　　口</t>
    <rPh sb="0" eb="1">
      <t>ヒト</t>
    </rPh>
    <rPh sb="14" eb="15">
      <t>クチ</t>
    </rPh>
    <phoneticPr fontId="2"/>
  </si>
  <si>
    <t>１５．月　別　世　帯　数　及　び　人　口</t>
    <rPh sb="3" eb="4">
      <t>ツキ</t>
    </rPh>
    <rPh sb="5" eb="6">
      <t>ベツ</t>
    </rPh>
    <rPh sb="7" eb="8">
      <t>ヨ</t>
    </rPh>
    <rPh sb="9" eb="10">
      <t>オビ</t>
    </rPh>
    <rPh sb="11" eb="12">
      <t>カズ</t>
    </rPh>
    <rPh sb="13" eb="14">
      <t>オヨ</t>
    </rPh>
    <rPh sb="17" eb="18">
      <t>ジン</t>
    </rPh>
    <rPh sb="19" eb="20">
      <t>クチ</t>
    </rPh>
    <phoneticPr fontId="2"/>
  </si>
  <si>
    <t>(各月初)</t>
    <rPh sb="1" eb="2">
      <t>カク</t>
    </rPh>
    <rPh sb="2" eb="3">
      <t>ツキ</t>
    </rPh>
    <rPh sb="3" eb="4">
      <t>ハジ</t>
    </rPh>
    <phoneticPr fontId="2"/>
  </si>
  <si>
    <t>平　　　　　成　　　　　２６　　　　　年</t>
    <rPh sb="0" eb="1">
      <t>ヒラ</t>
    </rPh>
    <rPh sb="6" eb="7">
      <t>シゲル</t>
    </rPh>
    <rPh sb="19" eb="20">
      <t>ネン</t>
    </rPh>
    <phoneticPr fontId="2"/>
  </si>
  <si>
    <t>世　　　　　　　　帯　　　　　　　　数</t>
    <rPh sb="0" eb="1">
      <t>ヨ</t>
    </rPh>
    <rPh sb="9" eb="10">
      <t>オビ</t>
    </rPh>
    <rPh sb="18" eb="19">
      <t>カズ</t>
    </rPh>
    <phoneticPr fontId="2"/>
  </si>
  <si>
    <t>人　　　　　　　　　　　　　　　　　口</t>
    <rPh sb="0" eb="1">
      <t>ヒト</t>
    </rPh>
    <rPh sb="18" eb="19">
      <t>クチ</t>
    </rPh>
    <phoneticPr fontId="2"/>
  </si>
  <si>
    <t>１　月</t>
    <rPh sb="2" eb="3">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</si>
  <si>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</si>
  <si>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</si>
  <si>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</si>
  <si>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</si>
  <si>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</si>
  <si>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</si>
  <si>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</si>
  <si>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</si>
  <si>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</si>
  <si>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</si>
  <si>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</si>
  <si>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４　月</t>
    <rPh sb="2" eb="3">
      <t>ガツ</t>
    </rPh>
    <phoneticPr fontId="2"/>
  </si>
  <si>
    <t>２　月</t>
    <rPh sb="2" eb="3">
      <t>ガツ</t>
    </rPh>
    <phoneticPr fontId="2"/>
  </si>
  <si>
    <t>３　月</t>
    <rPh sb="2" eb="3">
      <t>ガツ</t>
    </rPh>
    <phoneticPr fontId="2"/>
  </si>
  <si>
    <t>平　　成　　２７　　年</t>
    <rPh sb="0" eb="1">
      <t>ヒラ</t>
    </rPh>
    <rPh sb="3" eb="4">
      <t>シゲル</t>
    </rPh>
    <rPh sb="10" eb="11">
      <t>ネン</t>
    </rPh>
    <phoneticPr fontId="2"/>
  </si>
  <si>
    <t>(各月末)</t>
    <rPh sb="1" eb="2">
      <t>カク</t>
    </rPh>
    <rPh sb="2" eb="4">
      <t>ゲツマツ</t>
    </rPh>
    <phoneticPr fontId="2"/>
  </si>
  <si>
    <t>１３．地　区　別　世　帯　数　及　び　人　口</t>
    <rPh sb="3" eb="4">
      <t>チ</t>
    </rPh>
    <rPh sb="5" eb="6">
      <t>ク</t>
    </rPh>
    <rPh sb="7" eb="8">
      <t>ベツ</t>
    </rPh>
    <rPh sb="9" eb="10">
      <t>ヨ</t>
    </rPh>
    <rPh sb="11" eb="12">
      <t>オビ</t>
    </rPh>
    <rPh sb="13" eb="14">
      <t>カズ</t>
    </rPh>
    <rPh sb="15" eb="16">
      <t>オヨ</t>
    </rPh>
    <rPh sb="19" eb="20">
      <t>ジン</t>
    </rPh>
    <rPh sb="21" eb="22">
      <t>クチ</t>
    </rPh>
    <phoneticPr fontId="2"/>
  </si>
  <si>
    <t>平成18年</t>
    <rPh sb="0" eb="2">
      <t>ヘイセイ</t>
    </rPh>
    <rPh sb="4" eb="5">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</si>
  <si>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</si>
  <si>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</si>
  <si>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</si>
  <si>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</si>
  <si>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</si>
  <si>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</si>
  <si>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</si>
  <si>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</si>
  <si>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27年</t>
    <rPh sb="2" eb="3">
      <t>ネン</t>
    </rPh>
    <phoneticPr fontId="2"/>
  </si>
  <si>
    <t>平成17年度</t>
    <rPh sb="0" eb="2">
      <t>ヘイセイ</t>
    </rPh>
    <rPh sb="4" eb="5">
      <t>ネン</t>
    </rPh>
    <rPh sb="5" eb="6">
      <t>ド</t>
    </rPh>
    <phoneticPr fontId="2"/>
  </si>
  <si>
    <t>1８年度</t>
    <rPh sb="2" eb="3">
      <t>ネン</t>
    </rPh>
    <rPh sb="3" eb="4">
      <t>ド</t>
    </rPh>
    <phoneticPr fontId="2"/>
  </si>
  <si>
    <t>19年度</t>
    <rPh sb="2" eb="3">
      <t>ネン</t>
    </rPh>
    <rPh sb="3" eb="4">
      <t>ド</t>
    </rPh>
    <phoneticPr fontId="2"/>
  </si>
  <si>
    <t>20年度</t>
    <rPh sb="2" eb="3">
      <t>ネン</t>
    </rPh>
    <rPh sb="3" eb="4">
      <t>ド</t>
    </rPh>
    <phoneticPr fontId="2"/>
  </si>
  <si>
    <t>21年度</t>
    <rPh sb="2" eb="3">
      <t>ネン</t>
    </rPh>
    <rPh sb="3" eb="4">
      <t>ド</t>
    </rPh>
    <phoneticPr fontId="2"/>
  </si>
  <si>
    <t>22年度</t>
    <rPh sb="2" eb="3">
      <t>ネン</t>
    </rPh>
    <rPh sb="3" eb="4">
      <t>ド</t>
    </rPh>
    <phoneticPr fontId="2"/>
  </si>
  <si>
    <t>23年度</t>
    <rPh sb="2" eb="3">
      <t>ネン</t>
    </rPh>
    <rPh sb="3" eb="4">
      <t>ド</t>
    </rPh>
    <phoneticPr fontId="2"/>
  </si>
  <si>
    <t>24年度</t>
    <rPh sb="2" eb="3">
      <t>ネン</t>
    </rPh>
    <rPh sb="3" eb="4">
      <t>ド</t>
    </rPh>
    <phoneticPr fontId="2"/>
  </si>
  <si>
    <t>25年度</t>
    <rPh sb="2" eb="3">
      <t>ネン</t>
    </rPh>
    <rPh sb="3" eb="4">
      <t>ド</t>
    </rPh>
    <phoneticPr fontId="2"/>
  </si>
  <si>
    <t>26年度</t>
    <rPh sb="2" eb="3">
      <t>ネン</t>
    </rPh>
    <rPh sb="3" eb="4">
      <t>ド</t>
    </rPh>
    <phoneticPr fontId="2"/>
  </si>
  <si>
    <t>人　　　　　　　　　　　　　　　　　口</t>
    <rPh sb="0" eb="1">
      <t>ジン</t>
    </rPh>
    <rPh sb="18" eb="19">
      <t>クチ</t>
    </rPh>
    <phoneticPr fontId="2"/>
  </si>
  <si>
    <t>１４．地 区 別 住 民 基 本 台 帳 登 録 者 数</t>
    <rPh sb="3" eb="4">
      <t>チ</t>
    </rPh>
    <rPh sb="5" eb="6">
      <t>ク</t>
    </rPh>
    <rPh sb="7" eb="8">
      <t>ベツ</t>
    </rPh>
    <rPh sb="9" eb="10">
      <t>ジュウ</t>
    </rPh>
    <rPh sb="11" eb="12">
      <t>ミン</t>
    </rPh>
    <rPh sb="13" eb="14">
      <t>モト</t>
    </rPh>
    <rPh sb="15" eb="16">
      <t>ホン</t>
    </rPh>
    <rPh sb="17" eb="18">
      <t>ダイ</t>
    </rPh>
    <rPh sb="19" eb="20">
      <t>トバリ</t>
    </rPh>
    <rPh sb="21" eb="22">
      <t>ノボル</t>
    </rPh>
    <rPh sb="23" eb="24">
      <t>ロク</t>
    </rPh>
    <rPh sb="25" eb="26">
      <t>シャ</t>
    </rPh>
    <rPh sb="27" eb="28">
      <t>スウ</t>
    </rPh>
    <phoneticPr fontId="2"/>
  </si>
  <si>
    <t>１６．月 別 住 民 基 本 台 帳 登 録 者 数</t>
    <rPh sb="3" eb="4">
      <t>ツキ</t>
    </rPh>
    <rPh sb="5" eb="6">
      <t>ベツ</t>
    </rPh>
    <rPh sb="7" eb="8">
      <t>ジュウ</t>
    </rPh>
    <rPh sb="9" eb="10">
      <t>ミン</t>
    </rPh>
    <rPh sb="11" eb="12">
      <t>モト</t>
    </rPh>
    <rPh sb="13" eb="14">
      <t>ホン</t>
    </rPh>
    <rPh sb="15" eb="16">
      <t>ダイ</t>
    </rPh>
    <rPh sb="17" eb="18">
      <t>トバリ</t>
    </rPh>
    <rPh sb="19" eb="20">
      <t>ノボル</t>
    </rPh>
    <rPh sb="21" eb="22">
      <t>ロク</t>
    </rPh>
    <rPh sb="23" eb="24">
      <t>シャ</t>
    </rPh>
    <rPh sb="25" eb="26">
      <t>スウ</t>
    </rPh>
    <phoneticPr fontId="2"/>
  </si>
  <si>
    <t>２５．流 入 ・ 流 出 人 口 及 び 昼 間 人 口</t>
    <rPh sb="3" eb="4">
      <t>リュウ</t>
    </rPh>
    <rPh sb="5" eb="6">
      <t>イリ</t>
    </rPh>
    <rPh sb="9" eb="10">
      <t>リュウ</t>
    </rPh>
    <rPh sb="11" eb="12">
      <t>デ</t>
    </rPh>
    <rPh sb="13" eb="14">
      <t>ジン</t>
    </rPh>
    <rPh sb="15" eb="16">
      <t>クチ</t>
    </rPh>
    <rPh sb="17" eb="18">
      <t>オヨ</t>
    </rPh>
    <rPh sb="21" eb="22">
      <t>ヒル</t>
    </rPh>
    <rPh sb="23" eb="24">
      <t>アイダ</t>
    </rPh>
    <rPh sb="25" eb="26">
      <t>ジン</t>
    </rPh>
    <rPh sb="27" eb="28">
      <t>クチ</t>
    </rPh>
    <phoneticPr fontId="2"/>
  </si>
  <si>
    <t>１２．人　口　の　変　遷</t>
    <rPh sb="3" eb="4">
      <t>ヒト</t>
    </rPh>
    <rPh sb="5" eb="6">
      <t>クチ</t>
    </rPh>
    <rPh sb="9" eb="10">
      <t>ヘン</t>
    </rPh>
    <rPh sb="11" eb="12">
      <t>セン</t>
    </rPh>
    <phoneticPr fontId="2"/>
  </si>
  <si>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2"/>
  </si>
  <si>
    <t>　　第13表の頭注を参考のこと。</t>
    <rPh sb="2" eb="3">
      <t>ダイ</t>
    </rPh>
    <rPh sb="5" eb="6">
      <t>ヒョウ</t>
    </rPh>
    <rPh sb="7" eb="9">
      <t>トウチュウ</t>
    </rPh>
    <rPh sb="10" eb="12">
      <t>サンコウ</t>
    </rPh>
    <phoneticPr fontId="2"/>
  </si>
  <si>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2"/>
  </si>
  <si>
    <t>世帯数</t>
    <rPh sb="0" eb="3">
      <t>セタイスウ</t>
    </rPh>
    <phoneticPr fontId="2"/>
  </si>
  <si>
    <t>面　積</t>
    <rPh sb="0" eb="1">
      <t>メン</t>
    </rPh>
    <rPh sb="2" eb="3">
      <t>セキ</t>
    </rPh>
    <phoneticPr fontId="2"/>
  </si>
  <si>
    <t>人　　　　　　口</t>
    <rPh sb="0" eb="1">
      <t>ヒト</t>
    </rPh>
    <rPh sb="7" eb="8">
      <t>クチ</t>
    </rPh>
    <phoneticPr fontId="2"/>
  </si>
  <si>
    <t>ｋ㎡</t>
    <phoneticPr fontId="2"/>
  </si>
  <si>
    <t>備　　　　　　考</t>
    <rPh sb="0" eb="1">
      <t>ソナエ</t>
    </rPh>
    <rPh sb="7" eb="8">
      <t>コウ</t>
    </rPh>
    <phoneticPr fontId="2"/>
  </si>
  <si>
    <t>昭和 ５８ 年</t>
    <rPh sb="0" eb="2">
      <t>ショウワ</t>
    </rPh>
    <rPh sb="6" eb="7">
      <t>ネン</t>
    </rPh>
    <phoneticPr fontId="2"/>
  </si>
  <si>
    <r>
      <t xml:space="preserve">昭和 </t>
    </r>
    <r>
      <rPr>
        <sz val="9"/>
        <rFont val="ＭＳ Ｐ明朝"/>
        <family val="1"/>
        <charset val="128"/>
      </rPr>
      <t>５９</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</si>
  <si>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</si>
  <si>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2"/>
  </si>
  <si>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</si>
  <si>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2"/>
  </si>
  <si>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2"/>
  </si>
  <si>
    <t>　平成　２</t>
    <rPh sb="1" eb="3">
      <t>ヘイセイ</t>
    </rPh>
    <phoneticPr fontId="2"/>
  </si>
  <si>
    <r>
      <t>　平成</t>
    </r>
    <r>
      <rPr>
        <sz val="9"/>
        <rFont val="ＭＳ Ｐ明朝"/>
        <family val="1"/>
        <charset val="128"/>
      </rPr>
      <t>　３</t>
    </r>
    <rPh sb="1" eb="3">
      <t>ヘイセイ</t>
    </rPh>
    <phoneticPr fontId="2"/>
  </si>
  <si>
    <r>
      <t>　平成</t>
    </r>
    <r>
      <rPr>
        <sz val="9"/>
        <rFont val="ＭＳ Ｐ明朝"/>
        <family val="1"/>
        <charset val="128"/>
      </rPr>
      <t>　４</t>
    </r>
    <r>
      <rPr>
        <sz val="11"/>
        <rFont val="ＭＳ Ｐゴシック"/>
        <family val="3"/>
        <charset val="128"/>
      </rPr>
      <t/>
    </r>
    <rPh sb="1" eb="3">
      <t>ヘイセイ</t>
    </rPh>
    <phoneticPr fontId="2"/>
  </si>
  <si>
    <r>
      <t>　平成</t>
    </r>
    <r>
      <rPr>
        <sz val="9"/>
        <rFont val="ＭＳ Ｐ明朝"/>
        <family val="1"/>
        <charset val="128"/>
      </rPr>
      <t>　５</t>
    </r>
    <r>
      <rPr>
        <sz val="11"/>
        <rFont val="ＭＳ Ｐゴシック"/>
        <family val="3"/>
        <charset val="128"/>
      </rPr>
      <t/>
    </r>
    <rPh sb="1" eb="3">
      <t>ヘイセイ</t>
    </rPh>
    <phoneticPr fontId="2"/>
  </si>
  <si>
    <r>
      <t>　平成</t>
    </r>
    <r>
      <rPr>
        <sz val="9"/>
        <rFont val="ＭＳ Ｐ明朝"/>
        <family val="1"/>
        <charset val="128"/>
      </rPr>
      <t>　６</t>
    </r>
    <r>
      <rPr>
        <sz val="11"/>
        <rFont val="ＭＳ Ｐゴシック"/>
        <family val="3"/>
        <charset val="128"/>
      </rPr>
      <t/>
    </r>
    <rPh sb="1" eb="3">
      <t>ヘイセイ</t>
    </rPh>
    <phoneticPr fontId="2"/>
  </si>
  <si>
    <r>
      <t>　平成</t>
    </r>
    <r>
      <rPr>
        <sz val="9"/>
        <rFont val="ＭＳ Ｐ明朝"/>
        <family val="1"/>
        <charset val="128"/>
      </rPr>
      <t>　７</t>
    </r>
    <rPh sb="1" eb="3">
      <t>ヘイセイ</t>
    </rPh>
    <phoneticPr fontId="2"/>
  </si>
  <si>
    <r>
      <t>　平成</t>
    </r>
    <r>
      <rPr>
        <sz val="9"/>
        <rFont val="ＭＳ Ｐ明朝"/>
        <family val="1"/>
        <charset val="128"/>
      </rPr>
      <t>　８</t>
    </r>
    <r>
      <rPr>
        <sz val="11"/>
        <rFont val="ＭＳ Ｐゴシック"/>
        <family val="3"/>
        <charset val="128"/>
      </rPr>
      <t/>
    </r>
    <rPh sb="1" eb="3">
      <t>ヘイセイ</t>
    </rPh>
    <phoneticPr fontId="2"/>
  </si>
  <si>
    <r>
      <t>　平成</t>
    </r>
    <r>
      <rPr>
        <sz val="9"/>
        <rFont val="ＭＳ Ｐ明朝"/>
        <family val="1"/>
        <charset val="128"/>
      </rPr>
      <t>　９</t>
    </r>
    <r>
      <rPr>
        <sz val="11"/>
        <rFont val="ＭＳ Ｐゴシック"/>
        <family val="3"/>
        <charset val="128"/>
      </rPr>
      <t/>
    </r>
    <rPh sb="1" eb="3">
      <t>ヘイセイ</t>
    </rPh>
    <phoneticPr fontId="2"/>
  </si>
  <si>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</si>
  <si>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</si>
  <si>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</si>
  <si>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2"/>
  </si>
  <si>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</si>
  <si>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</si>
  <si>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</si>
  <si>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</si>
  <si>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</si>
  <si>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</si>
  <si>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</si>
  <si>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</si>
  <si>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</si>
  <si>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</si>
  <si>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2"/>
  </si>
  <si>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2"/>
  </si>
  <si>
    <t xml:space="preserve"> ２６年　 １ 月</t>
    <rPh sb="3" eb="4">
      <t>ネン</t>
    </rPh>
    <rPh sb="8" eb="9">
      <t>ガツ</t>
    </rPh>
    <phoneticPr fontId="2"/>
  </si>
  <si>
    <r>
      <t xml:space="preserve"> ２６年　 </t>
    </r>
    <r>
      <rPr>
        <sz val="9"/>
        <rFont val="ＭＳ Ｐ明朝"/>
        <family val="1"/>
        <charset val="128"/>
      </rPr>
      <t>２</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</si>
  <si>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３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</si>
  <si>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４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</si>
  <si>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５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</si>
  <si>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６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</si>
  <si>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 xml:space="preserve">７ </t>
    </r>
    <r>
      <rPr>
        <sz val="9"/>
        <color indexed="9"/>
        <rFont val="ＭＳ Ｐ明朝"/>
        <family val="1"/>
        <charset val="128"/>
      </rPr>
      <t>月</t>
    </r>
    <rPh sb="3" eb="4">
      <t>ネン</t>
    </rPh>
    <rPh sb="8" eb="9">
      <t>ガツ</t>
    </rPh>
    <phoneticPr fontId="2"/>
  </si>
  <si>
    <r>
      <t xml:space="preserve"> ２６年　 </t>
    </r>
    <r>
      <rPr>
        <sz val="9"/>
        <rFont val="ＭＳ Ｐ明朝"/>
        <family val="1"/>
        <charset val="128"/>
      </rPr>
      <t>８</t>
    </r>
    <r>
      <rPr>
        <sz val="9"/>
        <color indexed="9"/>
        <rFont val="ＭＳ Ｐ明朝"/>
        <family val="1"/>
        <charset val="128"/>
      </rPr>
      <t xml:space="preserve"> 月</t>
    </r>
    <rPh sb="3" eb="4">
      <t>ネン</t>
    </rPh>
    <rPh sb="8" eb="9">
      <t>ガツ</t>
    </rPh>
    <phoneticPr fontId="2"/>
  </si>
  <si>
    <r>
      <t xml:space="preserve"> ２６年　 </t>
    </r>
    <r>
      <rPr>
        <sz val="9"/>
        <rFont val="ＭＳ Ｐ明朝"/>
        <family val="1"/>
        <charset val="128"/>
      </rPr>
      <t xml:space="preserve">９ </t>
    </r>
    <r>
      <rPr>
        <sz val="9"/>
        <color indexed="9"/>
        <rFont val="ＭＳ Ｐ明朝"/>
        <family val="1"/>
        <charset val="128"/>
      </rPr>
      <t>月</t>
    </r>
    <rPh sb="3" eb="4">
      <t>ネン</t>
    </rPh>
    <rPh sb="8" eb="9">
      <t>ガツ</t>
    </rPh>
    <phoneticPr fontId="2"/>
  </si>
  <si>
    <r>
      <t xml:space="preserve">　　　　 </t>
    </r>
    <r>
      <rPr>
        <sz val="9"/>
        <rFont val="ＭＳ Ｐ明朝"/>
        <family val="1"/>
        <charset val="128"/>
      </rPr>
      <t>１０</t>
    </r>
    <r>
      <rPr>
        <sz val="9"/>
        <color indexed="9"/>
        <rFont val="ＭＳ Ｐ明朝"/>
        <family val="1"/>
        <charset val="128"/>
      </rPr>
      <t xml:space="preserve"> 月</t>
    </r>
    <rPh sb="8" eb="9">
      <t>ガツ</t>
    </rPh>
    <phoneticPr fontId="2"/>
  </si>
  <si>
    <r>
      <t xml:space="preserve">　　　　 </t>
    </r>
    <r>
      <rPr>
        <sz val="9"/>
        <rFont val="ＭＳ Ｐ明朝"/>
        <family val="1"/>
        <charset val="128"/>
      </rPr>
      <t xml:space="preserve">１１ </t>
    </r>
    <r>
      <rPr>
        <sz val="9"/>
        <color indexed="9"/>
        <rFont val="ＭＳ Ｐ明朝"/>
        <family val="1"/>
        <charset val="128"/>
      </rPr>
      <t>月</t>
    </r>
    <rPh sb="8" eb="9">
      <t>ガツ</t>
    </rPh>
    <phoneticPr fontId="2"/>
  </si>
  <si>
    <r>
      <t xml:space="preserve">　　　　 </t>
    </r>
    <r>
      <rPr>
        <sz val="9"/>
        <rFont val="ＭＳ Ｐ明朝"/>
        <family val="1"/>
        <charset val="128"/>
      </rPr>
      <t xml:space="preserve">１２ </t>
    </r>
    <r>
      <rPr>
        <sz val="9"/>
        <color indexed="9"/>
        <rFont val="ＭＳ Ｐ明朝"/>
        <family val="1"/>
        <charset val="128"/>
      </rPr>
      <t>月</t>
    </r>
    <rPh sb="8" eb="9">
      <t>ガツ</t>
    </rPh>
    <phoneticPr fontId="2"/>
  </si>
  <si>
    <t xml:space="preserve"> ２７年　 １ 月</t>
    <rPh sb="3" eb="4">
      <t>ネン</t>
    </rPh>
    <rPh sb="8" eb="9">
      <t>ガツ</t>
    </rPh>
    <phoneticPr fontId="2"/>
  </si>
  <si>
    <t>49.80</t>
    <phoneticPr fontId="2"/>
  </si>
  <si>
    <t>49.97</t>
    <phoneticPr fontId="2"/>
  </si>
  <si>
    <t>50.27</t>
    <phoneticPr fontId="2"/>
  </si>
  <si>
    <t>１世帯当たり人員</t>
    <rPh sb="1" eb="3">
      <t>セタイ</t>
    </rPh>
    <rPh sb="3" eb="4">
      <t>ア</t>
    </rPh>
    <rPh sb="6" eb="8">
      <t>ジンイン</t>
    </rPh>
    <phoneticPr fontId="2"/>
  </si>
  <si>
    <t>女１００人につき男</t>
    <rPh sb="0" eb="1">
      <t>オンナ</t>
    </rPh>
    <rPh sb="4" eb="5">
      <t>ニン</t>
    </rPh>
    <rPh sb="8" eb="9">
      <t>オトコ</t>
    </rPh>
    <phoneticPr fontId="2"/>
  </si>
  <si>
    <t>１K㎡当たり人口</t>
    <rPh sb="3" eb="4">
      <t>ア</t>
    </rPh>
    <rPh sb="6" eb="8">
      <t>ジンコウ</t>
    </rPh>
    <phoneticPr fontId="2"/>
  </si>
  <si>
    <r>
      <t>　</t>
    </r>
    <r>
      <rPr>
        <sz val="9"/>
        <color indexed="9"/>
        <rFont val="ＭＳ Ｐ明朝"/>
        <family val="1"/>
        <charset val="128"/>
      </rPr>
      <t>平成</t>
    </r>
    <r>
      <rPr>
        <sz val="9"/>
        <rFont val="ＭＳ Ｐ明朝"/>
        <family val="1"/>
        <charset val="128"/>
      </rPr>
      <t>　２</t>
    </r>
    <rPh sb="1" eb="3">
      <t>ヘイセイ</t>
    </rPh>
    <phoneticPr fontId="2"/>
  </si>
  <si>
    <t>第14回国勢調査（10月1日）</t>
    <rPh sb="0" eb="1">
      <t>ダイ</t>
    </rPh>
    <rPh sb="3" eb="4">
      <t>カイ</t>
    </rPh>
    <rPh sb="4" eb="6">
      <t>コクセイ</t>
    </rPh>
    <rPh sb="6" eb="8">
      <t>チョウサ</t>
    </rPh>
    <rPh sb="11" eb="12">
      <t>ガツ</t>
    </rPh>
    <rPh sb="13" eb="14">
      <t>ヒ</t>
    </rPh>
    <phoneticPr fontId="2"/>
  </si>
  <si>
    <t>第15回国勢調査（10月1日）</t>
    <rPh sb="0" eb="1">
      <t>ダイ</t>
    </rPh>
    <rPh sb="3" eb="4">
      <t>カイ</t>
    </rPh>
    <rPh sb="4" eb="6">
      <t>コクセイ</t>
    </rPh>
    <rPh sb="6" eb="8">
      <t>チョウサ</t>
    </rPh>
    <rPh sb="11" eb="12">
      <t>ガツ</t>
    </rPh>
    <rPh sb="13" eb="14">
      <t>ヒ</t>
    </rPh>
    <phoneticPr fontId="2"/>
  </si>
  <si>
    <t>第16回国勢調査（10月1日）</t>
    <rPh sb="0" eb="1">
      <t>ダイ</t>
    </rPh>
    <rPh sb="3" eb="4">
      <t>カイ</t>
    </rPh>
    <rPh sb="4" eb="6">
      <t>コクセイ</t>
    </rPh>
    <rPh sb="6" eb="8">
      <t>チョウサ</t>
    </rPh>
    <rPh sb="11" eb="12">
      <t>ガツ</t>
    </rPh>
    <rPh sb="13" eb="14">
      <t>ヒ</t>
    </rPh>
    <phoneticPr fontId="2"/>
  </si>
  <si>
    <t>第17回国勢調査（10月1日）</t>
    <rPh sb="0" eb="1">
      <t>ダイ</t>
    </rPh>
    <rPh sb="3" eb="4">
      <t>カイ</t>
    </rPh>
    <rPh sb="4" eb="6">
      <t>コクセイ</t>
    </rPh>
    <rPh sb="6" eb="8">
      <t>チョウサ</t>
    </rPh>
    <rPh sb="11" eb="12">
      <t>ガツ</t>
    </rPh>
    <rPh sb="13" eb="14">
      <t>ヒ</t>
    </rPh>
    <phoneticPr fontId="2"/>
  </si>
  <si>
    <t>第18回国勢調査（10月1日）</t>
    <rPh sb="0" eb="1">
      <t>ダイ</t>
    </rPh>
    <rPh sb="3" eb="4">
      <t>カイ</t>
    </rPh>
    <rPh sb="4" eb="6">
      <t>コクセイ</t>
    </rPh>
    <rPh sb="6" eb="8">
      <t>チョウサ</t>
    </rPh>
    <rPh sb="11" eb="12">
      <t>ガツ</t>
    </rPh>
    <rPh sb="13" eb="14">
      <t>ヒ</t>
    </rPh>
    <phoneticPr fontId="2"/>
  </si>
  <si>
    <t>第19回国勢調査（10月1日）</t>
    <rPh sb="0" eb="1">
      <t>ダイ</t>
    </rPh>
    <rPh sb="3" eb="4">
      <t>カイ</t>
    </rPh>
    <rPh sb="4" eb="6">
      <t>コクセイ</t>
    </rPh>
    <rPh sb="6" eb="8">
      <t>チョウサ</t>
    </rPh>
    <rPh sb="11" eb="12">
      <t>ガツ</t>
    </rPh>
    <rPh sb="13" eb="14">
      <t>ヒ</t>
    </rPh>
    <phoneticPr fontId="2"/>
  </si>
  <si>
    <t>50.20</t>
    <phoneticPr fontId="2"/>
  </si>
  <si>
    <t>49.80</t>
    <phoneticPr fontId="2"/>
  </si>
  <si>
    <t>49.81</t>
    <phoneticPr fontId="2"/>
  </si>
  <si>
    <t>50.72</t>
  </si>
  <si>
    <t>50.72</t>
    <phoneticPr fontId="2"/>
  </si>
  <si>
    <t>50.72</t>
    <phoneticPr fontId="2"/>
  </si>
  <si>
    <t>年齢区分</t>
  </si>
  <si>
    <t>男</t>
  </si>
  <si>
    <t>女</t>
  </si>
  <si>
    <t>　　　 0歳</t>
    <rPh sb="5" eb="6">
      <t>サイ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</si>
  <si>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</si>
  <si>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</si>
  <si>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</si>
  <si>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</si>
  <si>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</si>
  <si>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</si>
  <si>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</si>
  <si>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</si>
  <si>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</si>
  <si>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</si>
  <si>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</si>
  <si>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</si>
  <si>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</si>
  <si>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</si>
  <si>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</si>
  <si>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</si>
  <si>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</si>
  <si>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</si>
  <si>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</si>
  <si>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　　　20歳</t>
    <rPh sb="5" eb="6">
      <t>サイ</t>
    </rPh>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</si>
  <si>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</si>
  <si>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</si>
  <si>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</si>
  <si>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</si>
  <si>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</si>
  <si>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</si>
  <si>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</si>
  <si>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</si>
  <si>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</si>
  <si>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</si>
  <si>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</si>
  <si>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</si>
  <si>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</si>
  <si>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</si>
  <si>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</si>
  <si>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</si>
  <si>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</si>
  <si>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</si>
  <si>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</si>
  <si>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　　　40歳</t>
    <rPh sb="5" eb="6">
      <t>サイ</t>
    </rPh>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</si>
  <si>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</si>
  <si>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</si>
  <si>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</si>
  <si>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</si>
  <si>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</si>
  <si>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</si>
  <si>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</si>
  <si>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</si>
  <si>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</si>
  <si>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</si>
  <si>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</si>
  <si>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</si>
  <si>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</si>
  <si>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</si>
  <si>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</si>
  <si>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</si>
  <si>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</si>
  <si>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</si>
  <si>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</si>
  <si>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　　　60歳</t>
    <rPh sb="5" eb="6">
      <t>サイ</t>
    </rPh>
    <phoneticPr fontId="2"/>
  </si>
  <si>
    <t>61</t>
    <phoneticPr fontId="2"/>
  </si>
  <si>
    <t>62</t>
    <phoneticPr fontId="2"/>
  </si>
  <si>
    <t>63</t>
    <phoneticPr fontId="2"/>
  </si>
  <si>
    <t>64</t>
    <phoneticPr fontId="2"/>
  </si>
  <si>
    <t>65</t>
    <phoneticPr fontId="2"/>
  </si>
  <si>
    <t>66</t>
    <phoneticPr fontId="2"/>
  </si>
  <si>
    <t>67</t>
    <phoneticPr fontId="2"/>
  </si>
  <si>
    <t>68</t>
    <phoneticPr fontId="2"/>
  </si>
  <si>
    <t>69</t>
    <phoneticPr fontId="2"/>
  </si>
  <si>
    <t>70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</si>
  <si>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</si>
  <si>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</si>
  <si>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</si>
  <si>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</si>
  <si>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</si>
  <si>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</si>
  <si>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</si>
  <si>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</si>
  <si>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</si>
  <si>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　　　80歳</t>
    <rPh sb="5" eb="6">
      <t>サイ</t>
    </rPh>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</si>
  <si>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</si>
  <si>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</si>
  <si>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</si>
  <si>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</si>
  <si>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</si>
  <si>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</si>
  <si>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</si>
  <si>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</si>
  <si>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</si>
  <si>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90</t>
    <phoneticPr fontId="2"/>
  </si>
  <si>
    <t>91</t>
    <phoneticPr fontId="2"/>
  </si>
  <si>
    <t>92</t>
    <phoneticPr fontId="2"/>
  </si>
  <si>
    <t>93</t>
    <phoneticPr fontId="2"/>
  </si>
  <si>
    <t>94</t>
    <phoneticPr fontId="2"/>
  </si>
  <si>
    <t>95</t>
    <phoneticPr fontId="2"/>
  </si>
  <si>
    <t>96</t>
    <phoneticPr fontId="2"/>
  </si>
  <si>
    <t>97</t>
    <phoneticPr fontId="2"/>
  </si>
  <si>
    <t>98</t>
    <phoneticPr fontId="2"/>
  </si>
  <si>
    <t>99</t>
    <phoneticPr fontId="2"/>
  </si>
  <si>
    <t>　100歳以上</t>
    <rPh sb="4" eb="5">
      <t>サイ</t>
    </rPh>
    <rPh sb="5" eb="7">
      <t>イジョウ</t>
    </rPh>
    <phoneticPr fontId="2"/>
  </si>
  <si>
    <t>地区別人口の推移</t>
    <rPh sb="0" eb="2">
      <t>チク</t>
    </rPh>
    <rPh sb="2" eb="3">
      <t>ベツ</t>
    </rPh>
    <rPh sb="3" eb="5">
      <t>ジンコウ</t>
    </rPh>
    <rPh sb="6" eb="8">
      <t>スイイ</t>
    </rPh>
    <phoneticPr fontId="2"/>
  </si>
  <si>
    <t>(単位　人）</t>
  </si>
  <si>
    <t>年　次</t>
  </si>
  <si>
    <t>中央</t>
  </si>
  <si>
    <t>小田</t>
  </si>
  <si>
    <t>大庄</t>
  </si>
  <si>
    <t>立花</t>
  </si>
  <si>
    <t>武庫</t>
  </si>
  <si>
    <t>園田</t>
  </si>
  <si>
    <t>全市</t>
  </si>
  <si>
    <t>昭和45年</t>
    <rPh sb="0" eb="2">
      <t>ショウワ</t>
    </rPh>
    <rPh sb="4" eb="5">
      <t>ネン</t>
    </rPh>
    <phoneticPr fontId="2"/>
  </si>
  <si>
    <t>50</t>
  </si>
  <si>
    <t>55</t>
  </si>
  <si>
    <t>60</t>
  </si>
  <si>
    <t>平成2</t>
  </si>
  <si>
    <t>7</t>
  </si>
  <si>
    <t>12</t>
  </si>
  <si>
    <t>17</t>
  </si>
  <si>
    <t>22</t>
  </si>
  <si>
    <t>出生・死亡者数の推移</t>
    <rPh sb="0" eb="2">
      <t>シュッセイ</t>
    </rPh>
    <rPh sb="3" eb="6">
      <t>シボウシャ</t>
    </rPh>
    <rPh sb="6" eb="7">
      <t>スウ</t>
    </rPh>
    <rPh sb="8" eb="10">
      <t>スイイ</t>
    </rPh>
    <phoneticPr fontId="2"/>
  </si>
  <si>
    <t>転入・転出者数の推移</t>
    <rPh sb="0" eb="2">
      <t>テンニュウ</t>
    </rPh>
    <rPh sb="3" eb="5">
      <t>テンシュツ</t>
    </rPh>
    <rPh sb="5" eb="6">
      <t>モノ</t>
    </rPh>
    <rPh sb="6" eb="7">
      <t>スウ</t>
    </rPh>
    <rPh sb="8" eb="10">
      <t>スイイ</t>
    </rPh>
    <phoneticPr fontId="2"/>
  </si>
  <si>
    <t>（単位　人）</t>
    <rPh sb="1" eb="3">
      <t>タンイ</t>
    </rPh>
    <rPh sb="4" eb="5">
      <t>ニン</t>
    </rPh>
    <phoneticPr fontId="2"/>
  </si>
  <si>
    <t>年次</t>
  </si>
  <si>
    <t>出生</t>
  </si>
  <si>
    <t>死亡</t>
  </si>
  <si>
    <t>転　入</t>
  </si>
  <si>
    <t>転　出</t>
  </si>
  <si>
    <t>57</t>
  </si>
  <si>
    <t>58</t>
  </si>
  <si>
    <t>59</t>
  </si>
  <si>
    <t>61</t>
  </si>
  <si>
    <t>62</t>
  </si>
  <si>
    <t>63</t>
  </si>
  <si>
    <t>平成元</t>
    <rPh sb="0" eb="2">
      <t>ヘイセイ</t>
    </rPh>
    <rPh sb="2" eb="3">
      <t>ゲン</t>
    </rPh>
    <phoneticPr fontId="2"/>
  </si>
  <si>
    <t>平成2</t>
    <rPh sb="0" eb="2">
      <t>ヘイセイ</t>
    </rPh>
    <phoneticPr fontId="2"/>
  </si>
  <si>
    <t>3</t>
  </si>
  <si>
    <t>4</t>
  </si>
  <si>
    <t>5</t>
  </si>
  <si>
    <t>6</t>
  </si>
  <si>
    <t>8</t>
  </si>
  <si>
    <t>9</t>
  </si>
  <si>
    <t>10</t>
  </si>
  <si>
    <t>11</t>
  </si>
  <si>
    <t>13</t>
  </si>
  <si>
    <t>14</t>
  </si>
  <si>
    <t>15</t>
  </si>
  <si>
    <t>16</t>
  </si>
  <si>
    <t>18</t>
  </si>
  <si>
    <t>19</t>
  </si>
  <si>
    <t>20</t>
  </si>
  <si>
    <t>21</t>
  </si>
  <si>
    <t>23</t>
  </si>
  <si>
    <t>24</t>
  </si>
  <si>
    <t>26</t>
  </si>
  <si>
    <t>27</t>
    <phoneticPr fontId="2"/>
  </si>
  <si>
    <t>転入・転出者の地方別割合</t>
    <rPh sb="0" eb="2">
      <t>テンニュウ</t>
    </rPh>
    <rPh sb="3" eb="5">
      <t>テンシュツ</t>
    </rPh>
    <rPh sb="5" eb="6">
      <t>シャ</t>
    </rPh>
    <rPh sb="7" eb="9">
      <t>チホウ</t>
    </rPh>
    <rPh sb="9" eb="10">
      <t>ベツ</t>
    </rPh>
    <rPh sb="10" eb="12">
      <t>ワリアイ</t>
    </rPh>
    <phoneticPr fontId="2"/>
  </si>
  <si>
    <t>転入</t>
    <rPh sb="0" eb="2">
      <t>テンニュウ</t>
    </rPh>
    <phoneticPr fontId="2"/>
  </si>
  <si>
    <t>転出</t>
    <rPh sb="0" eb="2">
      <t>テンシュツ</t>
    </rPh>
    <phoneticPr fontId="2"/>
  </si>
  <si>
    <t>北海道・東北</t>
    <rPh sb="0" eb="3">
      <t>ホッカイドウ</t>
    </rPh>
    <rPh sb="4" eb="6">
      <t>トウホク</t>
    </rPh>
    <phoneticPr fontId="2"/>
  </si>
  <si>
    <t>関東</t>
    <rPh sb="0" eb="2">
      <t>カントウ</t>
    </rPh>
    <phoneticPr fontId="2"/>
  </si>
  <si>
    <t>北陸・中部</t>
    <rPh sb="0" eb="2">
      <t>ホクリク</t>
    </rPh>
    <rPh sb="3" eb="5">
      <t>チュウブ</t>
    </rPh>
    <phoneticPr fontId="2"/>
  </si>
  <si>
    <t>滋賀県・京都府</t>
    <rPh sb="0" eb="2">
      <t>シガ</t>
    </rPh>
    <rPh sb="2" eb="3">
      <t>ケン</t>
    </rPh>
    <rPh sb="4" eb="7">
      <t>キョウトフ</t>
    </rPh>
    <phoneticPr fontId="2"/>
  </si>
  <si>
    <t>大阪府</t>
    <rPh sb="0" eb="3">
      <t>オオサカフ</t>
    </rPh>
    <phoneticPr fontId="2"/>
  </si>
  <si>
    <t>兵庫県内</t>
    <rPh sb="0" eb="3">
      <t>ヒョウゴケン</t>
    </rPh>
    <rPh sb="3" eb="4">
      <t>ナイ</t>
    </rPh>
    <phoneticPr fontId="2"/>
  </si>
  <si>
    <t>奈良県・和歌山県</t>
    <rPh sb="0" eb="3">
      <t>ナラケン</t>
    </rPh>
    <rPh sb="4" eb="8">
      <t>ワカヤマケン</t>
    </rPh>
    <phoneticPr fontId="2"/>
  </si>
  <si>
    <t>中国・四国</t>
    <rPh sb="0" eb="2">
      <t>チュウゴク</t>
    </rPh>
    <rPh sb="3" eb="5">
      <t>シコク</t>
    </rPh>
    <phoneticPr fontId="2"/>
  </si>
  <si>
    <t>九州・沖縄県</t>
    <rPh sb="0" eb="2">
      <t>キュウシュウ</t>
    </rPh>
    <rPh sb="3" eb="6">
      <t>オキナワケン</t>
    </rPh>
    <phoneticPr fontId="2"/>
  </si>
  <si>
    <t>国外・その他</t>
    <rPh sb="0" eb="2">
      <t>コクガイ</t>
    </rPh>
    <rPh sb="5" eb="6">
      <t>タ</t>
    </rPh>
    <phoneticPr fontId="2"/>
  </si>
  <si>
    <t>（平成27年中）</t>
    <rPh sb="1" eb="3">
      <t>ヘイセイ</t>
    </rPh>
    <rPh sb="5" eb="6">
      <t>ネン</t>
    </rPh>
    <rPh sb="6" eb="7">
      <t>チュウ</t>
    </rPh>
    <phoneticPr fontId="2"/>
  </si>
  <si>
    <t>人　　　口</t>
    <rPh sb="0" eb="1">
      <t>ニン</t>
    </rPh>
    <rPh sb="4" eb="5">
      <t>クチ</t>
    </rPh>
    <phoneticPr fontId="2"/>
  </si>
  <si>
    <t>（平成２７年中）</t>
    <rPh sb="1" eb="3">
      <t>ヘイセイ</t>
    </rPh>
    <rPh sb="5" eb="6">
      <t>ネン</t>
    </rPh>
    <rPh sb="6" eb="7">
      <t>ナカ</t>
    </rPh>
    <phoneticPr fontId="2"/>
  </si>
  <si>
    <t>２６　　　　　　　　　　　　　　　年</t>
    <rPh sb="17" eb="18">
      <t>ネン</t>
    </rPh>
    <phoneticPr fontId="2"/>
  </si>
  <si>
    <t>0歳</t>
    <rPh sb="1" eb="2">
      <t>サイ</t>
    </rPh>
    <phoneticPr fontId="2"/>
  </si>
  <si>
    <t>20歳</t>
    <rPh sb="2" eb="3">
      <t>サイ</t>
    </rPh>
    <phoneticPr fontId="2"/>
  </si>
  <si>
    <t>40歳</t>
    <rPh sb="2" eb="3">
      <t>サイ</t>
    </rPh>
    <phoneticPr fontId="2"/>
  </si>
  <si>
    <t>60歳</t>
    <rPh sb="2" eb="3">
      <t>サイ</t>
    </rPh>
    <phoneticPr fontId="2"/>
  </si>
  <si>
    <t>80歳</t>
    <rPh sb="2" eb="3">
      <t>サイ</t>
    </rPh>
    <phoneticPr fontId="2"/>
  </si>
  <si>
    <t>100歳以上</t>
    <rPh sb="3" eb="4">
      <t>サイ</t>
    </rPh>
    <rPh sb="4" eb="6">
      <t>イジョウ</t>
    </rPh>
    <phoneticPr fontId="2"/>
  </si>
  <si>
    <t>（人）</t>
    <rPh sb="1" eb="2">
      <t>ニン</t>
    </rPh>
    <phoneticPr fontId="2"/>
  </si>
  <si>
    <t>２５年</t>
    <rPh sb="2" eb="3">
      <t>ネン</t>
    </rPh>
    <phoneticPr fontId="2"/>
  </si>
  <si>
    <t>昭和56年</t>
    <rPh sb="0" eb="2">
      <t>ショウワ</t>
    </rPh>
    <rPh sb="4" eb="5">
      <t>ネン</t>
    </rPh>
    <phoneticPr fontId="2"/>
  </si>
  <si>
    <t>人　　口</t>
    <rPh sb="0" eb="1">
      <t>ニン</t>
    </rPh>
    <rPh sb="3" eb="4">
      <t>クチ</t>
    </rPh>
    <phoneticPr fontId="2"/>
  </si>
  <si>
    <t>（平成27年3月31日現在　住民基本台帳登録者数）</t>
    <rPh sb="1" eb="3">
      <t>ヘイセイ</t>
    </rPh>
    <rPh sb="5" eb="6">
      <t>ネン</t>
    </rPh>
    <rPh sb="7" eb="8">
      <t>ガツ</t>
    </rPh>
    <rPh sb="10" eb="11">
      <t>ニチ</t>
    </rPh>
    <rPh sb="11" eb="13">
      <t>ゲンザイ</t>
    </rPh>
    <rPh sb="14" eb="16">
      <t>ジュウミン</t>
    </rPh>
    <rPh sb="16" eb="18">
      <t>キホン</t>
    </rPh>
    <rPh sb="18" eb="20">
      <t>ダイチョウ</t>
    </rPh>
    <rPh sb="20" eb="23">
      <t>トウロクシャ</t>
    </rPh>
    <rPh sb="23" eb="24">
      <t>スウ</t>
    </rPh>
    <phoneticPr fontId="2"/>
  </si>
  <si>
    <t>図 ２　人  口  ピ  ラ  ミ  ッ  ド</t>
    <rPh sb="0" eb="1">
      <t>ズ</t>
    </rPh>
    <rPh sb="4" eb="5">
      <t>ニン</t>
    </rPh>
    <rPh sb="7" eb="8">
      <t>クチ</t>
    </rPh>
    <phoneticPr fontId="2"/>
  </si>
  <si>
    <t xml:space="preserve">  （１）職権記載、職権削除、その他を含む。</t>
    <rPh sb="5" eb="7">
      <t>ショッケン</t>
    </rPh>
    <rPh sb="7" eb="9">
      <t>キサイ</t>
    </rPh>
    <rPh sb="10" eb="12">
      <t>ショッケン</t>
    </rPh>
    <rPh sb="12" eb="14">
      <t>サクジョ</t>
    </rPh>
    <rPh sb="17" eb="18">
      <t>タ</t>
    </rPh>
    <rPh sb="19" eb="20">
      <t>フク</t>
    </rPh>
    <phoneticPr fontId="2"/>
  </si>
  <si>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2"/>
  </si>
  <si>
    <t xml:space="preserve"> ２８年 　１月</t>
    <rPh sb="3" eb="4">
      <t>ネン</t>
    </rPh>
    <rPh sb="7" eb="8">
      <t>ツキ</t>
    </rPh>
    <phoneticPr fontId="2"/>
  </si>
  <si>
    <t>１８．国　籍　別　登　録　外　国　人　数</t>
    <rPh sb="3" eb="4">
      <t>クニ</t>
    </rPh>
    <rPh sb="5" eb="6">
      <t>セキ</t>
    </rPh>
    <rPh sb="7" eb="8">
      <t>ベツ</t>
    </rPh>
    <rPh sb="9" eb="10">
      <t>ノボル</t>
    </rPh>
    <rPh sb="11" eb="12">
      <t>ロク</t>
    </rPh>
    <rPh sb="13" eb="14">
      <t>ガイ</t>
    </rPh>
    <rPh sb="15" eb="16">
      <t>コク</t>
    </rPh>
    <rPh sb="17" eb="18">
      <t>ジン</t>
    </rPh>
    <rPh sb="19" eb="20">
      <t>スウ</t>
    </rPh>
    <phoneticPr fontId="2"/>
  </si>
  <si>
    <t>　(1)職権記載、職権削除、その他を含む。</t>
    <rPh sb="4" eb="6">
      <t>ショッケン</t>
    </rPh>
    <rPh sb="6" eb="8">
      <t>キサイ</t>
    </rPh>
    <rPh sb="9" eb="11">
      <t>ショッケン</t>
    </rPh>
    <rPh sb="11" eb="13">
      <t>サクジョ</t>
    </rPh>
    <rPh sb="16" eb="17">
      <t>タ</t>
    </rPh>
    <rPh sb="18" eb="19">
      <t>フク</t>
    </rPh>
    <phoneticPr fontId="2"/>
  </si>
  <si>
    <t>資料　　総務局情報統計担当</t>
    <rPh sb="0" eb="2">
      <t>シリョウ</t>
    </rPh>
    <rPh sb="4" eb="6">
      <t>ソウム</t>
    </rPh>
    <rPh sb="6" eb="7">
      <t>キョク</t>
    </rPh>
    <rPh sb="7" eb="9">
      <t>ジョウホウ</t>
    </rPh>
    <rPh sb="9" eb="11">
      <t>トウケイ</t>
    </rPh>
    <rPh sb="11" eb="13">
      <t>タントウ</t>
    </rPh>
    <phoneticPr fontId="1"/>
  </si>
  <si>
    <t>　　　　南あわじ市</t>
    <rPh sb="4" eb="5">
      <t>ミナミ</t>
    </rPh>
    <rPh sb="8" eb="9">
      <t>シ</t>
    </rPh>
    <phoneticPr fontId="1"/>
  </si>
  <si>
    <t>　　　　丹波市</t>
    <rPh sb="4" eb="6">
      <t>タンバ</t>
    </rPh>
    <rPh sb="6" eb="7">
      <t>シ</t>
    </rPh>
    <phoneticPr fontId="1"/>
  </si>
  <si>
    <t>　　　　養父市</t>
    <rPh sb="4" eb="6">
      <t>ヤブ</t>
    </rPh>
    <rPh sb="6" eb="7">
      <t>シ</t>
    </rPh>
    <phoneticPr fontId="1"/>
  </si>
  <si>
    <t>　　　　篠山市</t>
    <rPh sb="4" eb="6">
      <t>ササヤマ</t>
    </rPh>
    <rPh sb="6" eb="7">
      <t>シ</t>
    </rPh>
    <phoneticPr fontId="1"/>
  </si>
  <si>
    <t>　　　　加西市</t>
    <rPh sb="4" eb="7">
      <t>カサイシ</t>
    </rPh>
    <phoneticPr fontId="1"/>
  </si>
  <si>
    <t>　　　　三田市</t>
    <rPh sb="4" eb="7">
      <t>サンダシ</t>
    </rPh>
    <phoneticPr fontId="1"/>
  </si>
  <si>
    <t>　　　　小野市</t>
    <rPh sb="4" eb="7">
      <t>オノシ</t>
    </rPh>
    <phoneticPr fontId="1"/>
  </si>
  <si>
    <t>　　　　川西市</t>
    <rPh sb="4" eb="7">
      <t>カワニシシ</t>
    </rPh>
    <phoneticPr fontId="1"/>
  </si>
  <si>
    <t>　　　　高砂市</t>
    <rPh sb="4" eb="7">
      <t>タカサゴシ</t>
    </rPh>
    <phoneticPr fontId="1"/>
  </si>
  <si>
    <t>　　　　三木市</t>
    <rPh sb="4" eb="7">
      <t>ミキシ</t>
    </rPh>
    <phoneticPr fontId="1"/>
  </si>
  <si>
    <t>　　　　宝塚市</t>
    <rPh sb="4" eb="7">
      <t>タカラヅカシ</t>
    </rPh>
    <phoneticPr fontId="1"/>
  </si>
  <si>
    <t>　　　　西脇市</t>
    <rPh sb="4" eb="7">
      <t>ニシワキシ</t>
    </rPh>
    <phoneticPr fontId="1"/>
  </si>
  <si>
    <t>　　　　赤穂市</t>
    <rPh sb="4" eb="7">
      <t>アコウシ</t>
    </rPh>
    <phoneticPr fontId="1"/>
  </si>
  <si>
    <t>　　　　たつの市</t>
    <rPh sb="7" eb="8">
      <t>シ</t>
    </rPh>
    <phoneticPr fontId="1"/>
  </si>
  <si>
    <t>　　　　加古川市</t>
    <rPh sb="4" eb="8">
      <t>カコガワシ</t>
    </rPh>
    <phoneticPr fontId="1"/>
  </si>
  <si>
    <t>　　　　豊岡市</t>
    <rPh sb="4" eb="7">
      <t>トヨオカシ</t>
    </rPh>
    <phoneticPr fontId="1"/>
  </si>
  <si>
    <t>　　　　相生市</t>
    <rPh sb="4" eb="7">
      <t>アイオイシ</t>
    </rPh>
    <phoneticPr fontId="1"/>
  </si>
  <si>
    <t>　　　　伊丹市</t>
    <rPh sb="4" eb="7">
      <t>イタミシ</t>
    </rPh>
    <phoneticPr fontId="1"/>
  </si>
  <si>
    <t>　　　　芦屋市</t>
    <rPh sb="4" eb="7">
      <t>アシヤシ</t>
    </rPh>
    <phoneticPr fontId="1"/>
  </si>
  <si>
    <t>　　　　洲本市</t>
    <rPh sb="4" eb="7">
      <t>スモトシ</t>
    </rPh>
    <phoneticPr fontId="1"/>
  </si>
  <si>
    <t>　　　　西宮市</t>
    <rPh sb="4" eb="7">
      <t>ニシノミヤシ</t>
    </rPh>
    <phoneticPr fontId="1"/>
  </si>
  <si>
    <t>　　　　明石市</t>
    <rPh sb="4" eb="7">
      <t>アカシシ</t>
    </rPh>
    <phoneticPr fontId="1"/>
  </si>
  <si>
    <t>　　　　姫路市</t>
    <rPh sb="4" eb="7">
      <t>ヒメジシ</t>
    </rPh>
    <phoneticPr fontId="1"/>
  </si>
  <si>
    <t>　　　　神戸市</t>
    <rPh sb="4" eb="7">
      <t>コウベシ</t>
    </rPh>
    <phoneticPr fontId="1"/>
  </si>
  <si>
    <t>　　兵　庫　県</t>
    <rPh sb="2" eb="7">
      <t>ヒョウゴケン</t>
    </rPh>
    <phoneticPr fontId="1"/>
  </si>
  <si>
    <t>　近　　　　　畿</t>
    <rPh sb="1" eb="8">
      <t>キンキ</t>
    </rPh>
    <phoneticPr fontId="1"/>
  </si>
  <si>
    <t>　　三　重　県</t>
    <rPh sb="2" eb="7">
      <t>ミエケン</t>
    </rPh>
    <phoneticPr fontId="1"/>
  </si>
  <si>
    <t>　　愛　知　県</t>
    <rPh sb="2" eb="7">
      <t>アイチケン</t>
    </rPh>
    <phoneticPr fontId="1"/>
  </si>
  <si>
    <t>　　静　岡　県</t>
    <rPh sb="2" eb="7">
      <t>シズオカケン</t>
    </rPh>
    <phoneticPr fontId="1"/>
  </si>
  <si>
    <t>　　岐　阜　県</t>
    <rPh sb="2" eb="7">
      <t>ギフケン</t>
    </rPh>
    <phoneticPr fontId="1"/>
  </si>
  <si>
    <t>　　長　野　県</t>
    <rPh sb="2" eb="7">
      <t>ナガノケン</t>
    </rPh>
    <phoneticPr fontId="1"/>
  </si>
  <si>
    <t>　　山　梨　県</t>
    <rPh sb="2" eb="7">
      <t>ヤマナシケン</t>
    </rPh>
    <phoneticPr fontId="1"/>
  </si>
  <si>
    <t>　中　　　　　部</t>
    <rPh sb="1" eb="8">
      <t>チュウブ</t>
    </rPh>
    <phoneticPr fontId="1"/>
  </si>
  <si>
    <t>　　福　井　県</t>
    <rPh sb="2" eb="7">
      <t>フクイケン</t>
    </rPh>
    <phoneticPr fontId="1"/>
  </si>
  <si>
    <t>　　石　川　県</t>
    <rPh sb="2" eb="7">
      <t>イシカワケン</t>
    </rPh>
    <phoneticPr fontId="1"/>
  </si>
  <si>
    <t>　　富　山　県</t>
    <rPh sb="2" eb="7">
      <t>トヤマケン</t>
    </rPh>
    <phoneticPr fontId="1"/>
  </si>
  <si>
    <t>　　新　潟　県</t>
    <rPh sb="2" eb="7">
      <t>ニイガタケン</t>
    </rPh>
    <phoneticPr fontId="1"/>
  </si>
  <si>
    <t>　北　　　　　陸</t>
    <rPh sb="1" eb="8">
      <t>ホクリク</t>
    </rPh>
    <phoneticPr fontId="1"/>
  </si>
  <si>
    <t>　　神奈川県</t>
    <rPh sb="2" eb="6">
      <t>カナガワケン</t>
    </rPh>
    <phoneticPr fontId="1"/>
  </si>
  <si>
    <t>　　東　京　都</t>
    <rPh sb="2" eb="7">
      <t>トウキョウト</t>
    </rPh>
    <phoneticPr fontId="1"/>
  </si>
  <si>
    <t>　　千　葉　県</t>
    <rPh sb="2" eb="7">
      <t>チバケン</t>
    </rPh>
    <phoneticPr fontId="1"/>
  </si>
  <si>
    <t>　　埼　玉　県</t>
    <rPh sb="2" eb="7">
      <t>サイタマケン</t>
    </rPh>
    <phoneticPr fontId="1"/>
  </si>
  <si>
    <t>　　群　馬　県</t>
    <rPh sb="2" eb="7">
      <t>グンマケン</t>
    </rPh>
    <phoneticPr fontId="1"/>
  </si>
  <si>
    <t>　　栃　木　県</t>
    <rPh sb="2" eb="7">
      <t>トチギケン</t>
    </rPh>
    <phoneticPr fontId="1"/>
  </si>
  <si>
    <t>　　茨　城　県</t>
    <rPh sb="2" eb="7">
      <t>イバラギケン</t>
    </rPh>
    <phoneticPr fontId="1"/>
  </si>
  <si>
    <t>　関　　　　　東</t>
    <rPh sb="1" eb="8">
      <t>カントウ</t>
    </rPh>
    <phoneticPr fontId="1"/>
  </si>
  <si>
    <t>　　福　島　県</t>
    <rPh sb="2" eb="7">
      <t>フクシマケン</t>
    </rPh>
    <phoneticPr fontId="1"/>
  </si>
  <si>
    <t>　　山　形　県</t>
    <rPh sb="2" eb="7">
      <t>ヤマガタケン</t>
    </rPh>
    <phoneticPr fontId="1"/>
  </si>
  <si>
    <t>　　秋　田　県　</t>
    <rPh sb="2" eb="7">
      <t>アキタケン</t>
    </rPh>
    <phoneticPr fontId="1"/>
  </si>
  <si>
    <t>　　宮　城　県</t>
    <rPh sb="2" eb="7">
      <t>ミヤギケン</t>
    </rPh>
    <phoneticPr fontId="1"/>
  </si>
  <si>
    <t>　　岩　手　県</t>
    <rPh sb="2" eb="7">
      <t>イワテケン</t>
    </rPh>
    <phoneticPr fontId="1"/>
  </si>
  <si>
    <t>　　青　森　県</t>
    <rPh sb="2" eb="7">
      <t>アオモリケン</t>
    </rPh>
    <phoneticPr fontId="1"/>
  </si>
  <si>
    <t>　東　　　　　北</t>
    <rPh sb="1" eb="8">
      <t>トウホク</t>
    </rPh>
    <phoneticPr fontId="1"/>
  </si>
  <si>
    <t>　北　　海　　道</t>
    <rPh sb="1" eb="8">
      <t>ホッカイドウ</t>
    </rPh>
    <phoneticPr fontId="1"/>
  </si>
  <si>
    <t>　総　　　　　数</t>
    <rPh sb="1" eb="8">
      <t>ソウスウ</t>
    </rPh>
    <phoneticPr fontId="1"/>
  </si>
  <si>
    <t>都　　　市</t>
    <rPh sb="0" eb="5">
      <t>トシ</t>
    </rPh>
    <phoneticPr fontId="1"/>
  </si>
  <si>
    <t>女</t>
    <rPh sb="0" eb="1">
      <t>オンナ</t>
    </rPh>
    <phoneticPr fontId="1"/>
  </si>
  <si>
    <t>男</t>
    <rPh sb="0" eb="1">
      <t>オトコ</t>
    </rPh>
    <phoneticPr fontId="1"/>
  </si>
  <si>
    <t>総　　　数</t>
    <rPh sb="0" eb="1">
      <t>ソウ</t>
    </rPh>
    <rPh sb="4" eb="5">
      <t>スウ</t>
    </rPh>
    <phoneticPr fontId="1"/>
  </si>
  <si>
    <t>都道府県</t>
    <rPh sb="0" eb="4">
      <t>トドウフケン</t>
    </rPh>
    <phoneticPr fontId="1"/>
  </si>
  <si>
    <t>増減数</t>
    <rPh sb="0" eb="2">
      <t>ゾウゲン</t>
    </rPh>
    <rPh sb="2" eb="3">
      <t>カズ</t>
    </rPh>
    <phoneticPr fontId="1"/>
  </si>
  <si>
    <t>転 　　　　　 出</t>
  </si>
  <si>
    <t>転 　　　　    入</t>
  </si>
  <si>
    <t>転     出</t>
    <rPh sb="0" eb="7">
      <t>テンシュツ</t>
    </rPh>
    <phoneticPr fontId="1"/>
  </si>
  <si>
    <t>転     入</t>
    <rPh sb="0" eb="7">
      <t>テンニュウ</t>
    </rPh>
    <phoneticPr fontId="1"/>
  </si>
  <si>
    <t>地　　　方</t>
    <rPh sb="0" eb="5">
      <t>チホウ</t>
    </rPh>
    <phoneticPr fontId="1"/>
  </si>
  <si>
    <t>２　７　　　　　　年</t>
    <rPh sb="9" eb="10">
      <t>ネン</t>
    </rPh>
    <phoneticPr fontId="1"/>
  </si>
  <si>
    <t>２６　年</t>
    <phoneticPr fontId="1"/>
  </si>
  <si>
    <t>２５　年</t>
    <phoneticPr fontId="1"/>
  </si>
  <si>
    <t>２４　年</t>
    <phoneticPr fontId="1"/>
  </si>
  <si>
    <t>２３　年</t>
    <phoneticPr fontId="1"/>
  </si>
  <si>
    <t>平成　２２　年</t>
    <rPh sb="0" eb="2">
      <t>ヘイセイ</t>
    </rPh>
    <phoneticPr fontId="1"/>
  </si>
  <si>
    <t>転出者数を示す。</t>
    <rPh sb="5" eb="6">
      <t>シメ</t>
    </rPh>
    <phoneticPr fontId="2"/>
  </si>
  <si>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1"/>
  </si>
  <si>
    <t>２１．都　道　府　県　別　年　間　人　口　移　動　状　況</t>
    <rPh sb="3" eb="4">
      <t>ミヤコ</t>
    </rPh>
    <rPh sb="5" eb="6">
      <t>ミチ</t>
    </rPh>
    <rPh sb="7" eb="8">
      <t>フ</t>
    </rPh>
    <rPh sb="9" eb="10">
      <t>ケン</t>
    </rPh>
    <rPh sb="11" eb="12">
      <t>ベツ</t>
    </rPh>
    <rPh sb="13" eb="14">
      <t>トシ</t>
    </rPh>
    <rPh sb="15" eb="16">
      <t>アイダ</t>
    </rPh>
    <rPh sb="17" eb="18">
      <t>ジン</t>
    </rPh>
    <rPh sb="19" eb="20">
      <t>クチ</t>
    </rPh>
    <rPh sb="21" eb="22">
      <t>ウツリ</t>
    </rPh>
    <rPh sb="23" eb="24">
      <t>ドウ</t>
    </rPh>
    <rPh sb="25" eb="26">
      <t>ジョウ</t>
    </rPh>
    <rPh sb="27" eb="28">
      <t>キョウ</t>
    </rPh>
    <phoneticPr fontId="2"/>
  </si>
  <si>
    <t xml:space="preserve">   　人　　口</t>
    <rPh sb="4" eb="5">
      <t>ヒト</t>
    </rPh>
    <rPh sb="7" eb="8">
      <t>クチ</t>
    </rPh>
    <phoneticPr fontId="1"/>
  </si>
  <si>
    <t>人　　口</t>
    <rPh sb="0" eb="1">
      <t>ヒト</t>
    </rPh>
    <rPh sb="3" eb="4">
      <t>クチ</t>
    </rPh>
    <phoneticPr fontId="1"/>
  </si>
  <si>
    <t>　　　熊　本　市</t>
    <rPh sb="3" eb="4">
      <t>クマ</t>
    </rPh>
    <rPh sb="5" eb="6">
      <t>ホン</t>
    </rPh>
    <rPh sb="7" eb="8">
      <t>シ</t>
    </rPh>
    <phoneticPr fontId="1"/>
  </si>
  <si>
    <t>・</t>
    <phoneticPr fontId="2"/>
  </si>
  <si>
    <t>　　　福　岡　市</t>
    <rPh sb="3" eb="8">
      <t>フクオカシ</t>
    </rPh>
    <phoneticPr fontId="1"/>
  </si>
  <si>
    <t>　　　北九州市</t>
    <rPh sb="3" eb="7">
      <t>キタキュウシュウシ</t>
    </rPh>
    <phoneticPr fontId="1"/>
  </si>
  <si>
    <t>　　　広　島　市</t>
    <rPh sb="3" eb="8">
      <t>ヒロシマシ</t>
    </rPh>
    <phoneticPr fontId="1"/>
  </si>
  <si>
    <t>　　　岡　山　市</t>
    <rPh sb="3" eb="4">
      <t>オカ</t>
    </rPh>
    <rPh sb="5" eb="6">
      <t>ヤマ</t>
    </rPh>
    <rPh sb="7" eb="8">
      <t>シ</t>
    </rPh>
    <phoneticPr fontId="1"/>
  </si>
  <si>
    <t>　　　堺　　　市</t>
    <rPh sb="3" eb="4">
      <t>サカイ</t>
    </rPh>
    <rPh sb="7" eb="8">
      <t>シ</t>
    </rPh>
    <phoneticPr fontId="1"/>
  </si>
  <si>
    <t>　　　大　阪　市</t>
    <rPh sb="3" eb="8">
      <t>オオサカシ</t>
    </rPh>
    <phoneticPr fontId="1"/>
  </si>
  <si>
    <t>　　　京　都　市</t>
    <rPh sb="3" eb="8">
      <t>キョウトシ</t>
    </rPh>
    <phoneticPr fontId="1"/>
  </si>
  <si>
    <t>　　　名古屋市</t>
    <rPh sb="3" eb="7">
      <t>ナゴヤシ</t>
    </rPh>
    <phoneticPr fontId="1"/>
  </si>
  <si>
    <t>　　　浜　松　市</t>
    <rPh sb="3" eb="4">
      <t>ハマ</t>
    </rPh>
    <rPh sb="5" eb="6">
      <t>マツ</t>
    </rPh>
    <rPh sb="7" eb="8">
      <t>シ</t>
    </rPh>
    <phoneticPr fontId="1"/>
  </si>
  <si>
    <t>　　　静　岡　市</t>
    <rPh sb="3" eb="4">
      <t>セイ</t>
    </rPh>
    <rPh sb="5" eb="6">
      <t>オカ</t>
    </rPh>
    <rPh sb="7" eb="8">
      <t>シ</t>
    </rPh>
    <phoneticPr fontId="1"/>
  </si>
  <si>
    <t>　　　新　潟　市</t>
    <rPh sb="3" eb="4">
      <t>シン</t>
    </rPh>
    <rPh sb="5" eb="6">
      <t>カタ</t>
    </rPh>
    <rPh sb="7" eb="8">
      <t>シ</t>
    </rPh>
    <phoneticPr fontId="1"/>
  </si>
  <si>
    <t>　　　相模原市</t>
    <rPh sb="3" eb="6">
      <t>サガミハラ</t>
    </rPh>
    <rPh sb="6" eb="7">
      <t>シ</t>
    </rPh>
    <phoneticPr fontId="1"/>
  </si>
  <si>
    <t>　　　川　崎　市</t>
    <rPh sb="3" eb="8">
      <t>カワサキシ</t>
    </rPh>
    <phoneticPr fontId="1"/>
  </si>
  <si>
    <t>　　　横　浜　市</t>
    <rPh sb="3" eb="8">
      <t>ヨコハマシ</t>
    </rPh>
    <phoneticPr fontId="1"/>
  </si>
  <si>
    <t>　　　東京都区部</t>
    <rPh sb="3" eb="6">
      <t>トウキョウト</t>
    </rPh>
    <rPh sb="6" eb="8">
      <t>クブ</t>
    </rPh>
    <phoneticPr fontId="1"/>
  </si>
  <si>
    <t>　　　千　葉　市</t>
    <rPh sb="3" eb="8">
      <t>チバシ</t>
    </rPh>
    <phoneticPr fontId="1"/>
  </si>
  <si>
    <t>　　　さいたま市</t>
    <rPh sb="7" eb="8">
      <t>シ</t>
    </rPh>
    <phoneticPr fontId="1"/>
  </si>
  <si>
    <t>　　　仙　台　市</t>
    <rPh sb="3" eb="8">
      <t>センダイシ</t>
    </rPh>
    <phoneticPr fontId="1"/>
  </si>
  <si>
    <t>r 13</t>
    <phoneticPr fontId="2"/>
  </si>
  <si>
    <t>r 23</t>
    <phoneticPr fontId="2"/>
  </si>
  <si>
    <t>r 36</t>
    <phoneticPr fontId="2"/>
  </si>
  <si>
    <t>r 15</t>
    <phoneticPr fontId="2"/>
  </si>
  <si>
    <t>r 25</t>
    <phoneticPr fontId="2"/>
  </si>
  <si>
    <t>r 40</t>
    <phoneticPr fontId="2"/>
  </si>
  <si>
    <t>　　　札　幌　市</t>
    <rPh sb="3" eb="8">
      <t>サッポロシ</t>
    </rPh>
    <phoneticPr fontId="1"/>
  </si>
  <si>
    <t>r 29</t>
    <phoneticPr fontId="2"/>
  </si>
  <si>
    <t>r 52</t>
    <phoneticPr fontId="2"/>
  </si>
  <si>
    <t>r 14</t>
    <phoneticPr fontId="2"/>
  </si>
  <si>
    <t>r 24</t>
    <phoneticPr fontId="2"/>
  </si>
  <si>
    <t>r 38</t>
    <phoneticPr fontId="2"/>
  </si>
  <si>
    <t>　（　再　　掲　）</t>
    <rPh sb="3" eb="7">
      <t>サイケイ</t>
    </rPh>
    <phoneticPr fontId="1"/>
  </si>
  <si>
    <t>　そ　の　他　(1)</t>
    <rPh sb="1" eb="6">
      <t>ソノタ</t>
    </rPh>
    <phoneticPr fontId="1"/>
  </si>
  <si>
    <t>　従前の住所地なし</t>
    <rPh sb="1" eb="3">
      <t>ジュウゼン</t>
    </rPh>
    <rPh sb="4" eb="6">
      <t>ジュウショ</t>
    </rPh>
    <rPh sb="6" eb="7">
      <t>チ</t>
    </rPh>
    <phoneticPr fontId="1"/>
  </si>
  <si>
    <t>　国　　　　　外</t>
    <rPh sb="1" eb="8">
      <t>コクガイ</t>
    </rPh>
    <phoneticPr fontId="1"/>
  </si>
  <si>
    <t>　　沖　縄　県</t>
    <rPh sb="2" eb="7">
      <t>オキナワケン</t>
    </rPh>
    <phoneticPr fontId="1"/>
  </si>
  <si>
    <t>　　鹿児島県</t>
    <rPh sb="2" eb="6">
      <t>カゴシマケン</t>
    </rPh>
    <phoneticPr fontId="1"/>
  </si>
  <si>
    <t>　　宮　崎　県</t>
    <rPh sb="2" eb="7">
      <t>ミヤザキケン</t>
    </rPh>
    <phoneticPr fontId="1"/>
  </si>
  <si>
    <t>　　大　分　県</t>
    <rPh sb="2" eb="7">
      <t>オオイタケン</t>
    </rPh>
    <phoneticPr fontId="1"/>
  </si>
  <si>
    <t>　　熊　本　県</t>
    <rPh sb="2" eb="7">
      <t>クマモトケン</t>
    </rPh>
    <phoneticPr fontId="1"/>
  </si>
  <si>
    <t>　　長　崎　県</t>
    <rPh sb="2" eb="7">
      <t>ナガサキケン</t>
    </rPh>
    <phoneticPr fontId="1"/>
  </si>
  <si>
    <t>　　佐　賀　県</t>
    <rPh sb="2" eb="7">
      <t>サガケン</t>
    </rPh>
    <phoneticPr fontId="1"/>
  </si>
  <si>
    <t>　　福　岡　県</t>
    <rPh sb="2" eb="7">
      <t>フクオカケン</t>
    </rPh>
    <phoneticPr fontId="1"/>
  </si>
  <si>
    <t>　九　　　　　州</t>
    <rPh sb="1" eb="8">
      <t>キュウシュウ</t>
    </rPh>
    <phoneticPr fontId="1"/>
  </si>
  <si>
    <t>　　高　知　県</t>
    <rPh sb="2" eb="7">
      <t>コウチケン</t>
    </rPh>
    <phoneticPr fontId="1"/>
  </si>
  <si>
    <t>　　愛　媛　県</t>
    <rPh sb="2" eb="7">
      <t>エヒメケン</t>
    </rPh>
    <phoneticPr fontId="1"/>
  </si>
  <si>
    <t>　　香　川　県</t>
    <rPh sb="2" eb="7">
      <t>カガワケン</t>
    </rPh>
    <phoneticPr fontId="1"/>
  </si>
  <si>
    <t>　　徳　島　県</t>
    <rPh sb="2" eb="7">
      <t>トクシマケン</t>
    </rPh>
    <phoneticPr fontId="1"/>
  </si>
  <si>
    <t>　四　　　　　国</t>
    <rPh sb="1" eb="8">
      <t>シコク</t>
    </rPh>
    <phoneticPr fontId="1"/>
  </si>
  <si>
    <t>　　山　口　県</t>
    <rPh sb="2" eb="7">
      <t>ヤマグチケン</t>
    </rPh>
    <phoneticPr fontId="1"/>
  </si>
  <si>
    <t>　　広　島　県</t>
    <rPh sb="2" eb="7">
      <t>ヒロシマケン</t>
    </rPh>
    <phoneticPr fontId="1"/>
  </si>
  <si>
    <t>　　岡　山　県</t>
    <rPh sb="2" eb="7">
      <t>オカヤマケン</t>
    </rPh>
    <phoneticPr fontId="1"/>
  </si>
  <si>
    <t>　　島　根　県</t>
    <rPh sb="2" eb="7">
      <t>シマネケン</t>
    </rPh>
    <phoneticPr fontId="1"/>
  </si>
  <si>
    <t>　　鳥　取　県</t>
    <rPh sb="2" eb="7">
      <t>トットリケン</t>
    </rPh>
    <phoneticPr fontId="1"/>
  </si>
  <si>
    <t>　中　　　　　国</t>
    <rPh sb="1" eb="2">
      <t>チュウブ</t>
    </rPh>
    <rPh sb="7" eb="8">
      <t>クニ</t>
    </rPh>
    <phoneticPr fontId="1"/>
  </si>
  <si>
    <t>　　和歌山県</t>
    <rPh sb="2" eb="6">
      <t>ワカヤマケン</t>
    </rPh>
    <phoneticPr fontId="1"/>
  </si>
  <si>
    <t>　　奈　良　県</t>
    <rPh sb="2" eb="7">
      <t>ナラケン</t>
    </rPh>
    <phoneticPr fontId="1"/>
  </si>
  <si>
    <t>　　大　阪　府</t>
    <rPh sb="2" eb="7">
      <t>オオサカフ</t>
    </rPh>
    <phoneticPr fontId="1"/>
  </si>
  <si>
    <t>　　京　都　府</t>
    <rPh sb="2" eb="7">
      <t>キョウトフ</t>
    </rPh>
    <phoneticPr fontId="1"/>
  </si>
  <si>
    <t>　　滋　賀　県</t>
    <rPh sb="2" eb="7">
      <t>シガケン</t>
    </rPh>
    <phoneticPr fontId="1"/>
  </si>
  <si>
    <t>　　　　郡　 部</t>
    <rPh sb="4" eb="8">
      <t>グンブ</t>
    </rPh>
    <phoneticPr fontId="1"/>
  </si>
  <si>
    <t>　　　　加東市</t>
    <rPh sb="4" eb="6">
      <t>カトウ</t>
    </rPh>
    <rPh sb="6" eb="7">
      <t>シ</t>
    </rPh>
    <phoneticPr fontId="1"/>
  </si>
  <si>
    <t>　　　　宍粟市</t>
    <rPh sb="4" eb="5">
      <t>シシ</t>
    </rPh>
    <rPh sb="5" eb="6">
      <t>アワ</t>
    </rPh>
    <rPh sb="6" eb="7">
      <t>シ</t>
    </rPh>
    <phoneticPr fontId="1"/>
  </si>
  <si>
    <t>　　　　淡路市</t>
    <rPh sb="4" eb="6">
      <t>アワジ</t>
    </rPh>
    <rPh sb="6" eb="7">
      <t>シ</t>
    </rPh>
    <phoneticPr fontId="1"/>
  </si>
  <si>
    <t>　　　　朝来市</t>
    <rPh sb="4" eb="6">
      <t>アサゴ</t>
    </rPh>
    <rPh sb="6" eb="7">
      <t>シ</t>
    </rPh>
    <phoneticPr fontId="1"/>
  </si>
  <si>
    <t>転     出</t>
    <rPh sb="0" eb="1">
      <t>テン</t>
    </rPh>
    <rPh sb="6" eb="7">
      <t>デ</t>
    </rPh>
    <phoneticPr fontId="1"/>
  </si>
  <si>
    <t>２１．都　道　府　県　別　年　間　人　口　移　動　状　況　（続き）</t>
    <rPh sb="3" eb="4">
      <t>ミヤコ</t>
    </rPh>
    <rPh sb="5" eb="6">
      <t>ミチ</t>
    </rPh>
    <rPh sb="7" eb="8">
      <t>フ</t>
    </rPh>
    <rPh sb="9" eb="10">
      <t>ケン</t>
    </rPh>
    <rPh sb="11" eb="12">
      <t>ベツ</t>
    </rPh>
    <rPh sb="13" eb="14">
      <t>トシ</t>
    </rPh>
    <rPh sb="15" eb="16">
      <t>アイダ</t>
    </rPh>
    <rPh sb="17" eb="18">
      <t>ジン</t>
    </rPh>
    <rPh sb="19" eb="20">
      <t>クチ</t>
    </rPh>
    <rPh sb="21" eb="22">
      <t>ウツリ</t>
    </rPh>
    <rPh sb="23" eb="24">
      <t>ドウ</t>
    </rPh>
    <rPh sb="25" eb="26">
      <t>ジョウ</t>
    </rPh>
    <rPh sb="27" eb="28">
      <t>キョウ</t>
    </rPh>
    <rPh sb="30" eb="31">
      <t>ツヅ</t>
    </rPh>
    <phoneticPr fontId="2"/>
  </si>
  <si>
    <t>　人　　口</t>
    <rPh sb="1" eb="2">
      <t>ヒト</t>
    </rPh>
    <rPh sb="4" eb="5">
      <t>クチ</t>
    </rPh>
    <phoneticPr fontId="1"/>
  </si>
  <si>
    <t>人　　口</t>
  </si>
  <si>
    <t>２２．町　（丁）　別　世　帯　数　及　び　人　口</t>
    <rPh sb="3" eb="4">
      <t>マチ</t>
    </rPh>
    <rPh sb="6" eb="7">
      <t>チョウ</t>
    </rPh>
    <rPh sb="9" eb="10">
      <t>ベツ</t>
    </rPh>
    <rPh sb="11" eb="12">
      <t>ヨ</t>
    </rPh>
    <rPh sb="13" eb="14">
      <t>オビ</t>
    </rPh>
    <rPh sb="15" eb="16">
      <t>カズ</t>
    </rPh>
    <rPh sb="17" eb="18">
      <t>オヨ</t>
    </rPh>
    <rPh sb="21" eb="22">
      <t>ジン</t>
    </rPh>
    <rPh sb="23" eb="24">
      <t>クチ</t>
    </rPh>
    <phoneticPr fontId="2"/>
  </si>
  <si>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2"/>
  </si>
  <si>
    <t>（平成２７年３月３１日）</t>
    <phoneticPr fontId="2"/>
  </si>
  <si>
    <t>町（丁）名</t>
    <rPh sb="0" eb="1">
      <t>マチ</t>
    </rPh>
    <rPh sb="2" eb="3">
      <t>チョウ</t>
    </rPh>
    <rPh sb="4" eb="5">
      <t>メイ</t>
    </rPh>
    <phoneticPr fontId="2"/>
  </si>
  <si>
    <t>人　　　　　　　　　　　　　　　口</t>
    <rPh sb="0" eb="1">
      <t>ヒト</t>
    </rPh>
    <rPh sb="16" eb="17">
      <t>クチ</t>
    </rPh>
    <phoneticPr fontId="2"/>
  </si>
  <si>
    <t>年 少 人 口 （0～14歳）</t>
    <rPh sb="0" eb="1">
      <t>トシ</t>
    </rPh>
    <rPh sb="2" eb="3">
      <t>ショウ</t>
    </rPh>
    <rPh sb="4" eb="5">
      <t>ジン</t>
    </rPh>
    <rPh sb="6" eb="7">
      <t>クチ</t>
    </rPh>
    <rPh sb="13" eb="14">
      <t>サイ</t>
    </rPh>
    <phoneticPr fontId="2"/>
  </si>
  <si>
    <t>生産年齢
人口
（15～64歳）</t>
    <rPh sb="0" eb="2">
      <t>セイサン</t>
    </rPh>
    <rPh sb="2" eb="4">
      <t>ネンレイ</t>
    </rPh>
    <rPh sb="5" eb="7">
      <t>ジンコウ</t>
    </rPh>
    <rPh sb="14" eb="15">
      <t>サイ</t>
    </rPh>
    <phoneticPr fontId="2"/>
  </si>
  <si>
    <t>老齢人口
（65歳以上）</t>
    <rPh sb="0" eb="2">
      <t>ロウレイ</t>
    </rPh>
    <rPh sb="2" eb="4">
      <t>ジンコウ</t>
    </rPh>
    <rPh sb="8" eb="9">
      <t>サイ</t>
    </rPh>
    <rPh sb="9" eb="11">
      <t>イジョウ</t>
    </rPh>
    <phoneticPr fontId="2"/>
  </si>
  <si>
    <t>1～4歳</t>
    <rPh sb="3" eb="4">
      <t>サイ</t>
    </rPh>
    <phoneticPr fontId="2"/>
  </si>
  <si>
    <t>5歳</t>
    <rPh sb="1" eb="2">
      <t>サイ</t>
    </rPh>
    <phoneticPr fontId="2"/>
  </si>
  <si>
    <t>6～14歳</t>
    <rPh sb="4" eb="5">
      <t>サイ</t>
    </rPh>
    <phoneticPr fontId="2"/>
  </si>
  <si>
    <t>神田中通</t>
    <rPh sb="0" eb="2">
      <t>カンダ</t>
    </rPh>
    <rPh sb="2" eb="3">
      <t>ナカ</t>
    </rPh>
    <rPh sb="3" eb="4">
      <t>トオリ</t>
    </rPh>
    <phoneticPr fontId="0"/>
  </si>
  <si>
    <t>全市</t>
    <rPh sb="0" eb="2">
      <t>ゼンシ</t>
    </rPh>
    <phoneticPr fontId="2"/>
  </si>
  <si>
    <t>２丁目</t>
    <rPh sb="1" eb="3">
      <t>チョウメ</t>
    </rPh>
    <phoneticPr fontId="0"/>
  </si>
  <si>
    <t>３丁目</t>
    <rPh sb="1" eb="3">
      <t>チョウメ</t>
    </rPh>
    <phoneticPr fontId="0"/>
  </si>
  <si>
    <t>中央総数</t>
    <rPh sb="0" eb="2">
      <t>チュウオウ</t>
    </rPh>
    <rPh sb="2" eb="4">
      <t>ソウスウ</t>
    </rPh>
    <phoneticPr fontId="2"/>
  </si>
  <si>
    <t>４丁目</t>
    <rPh sb="1" eb="3">
      <t>チョウメ</t>
    </rPh>
    <phoneticPr fontId="0"/>
  </si>
  <si>
    <t>５丁目</t>
    <rPh sb="1" eb="3">
      <t>チョウメ</t>
    </rPh>
    <phoneticPr fontId="0"/>
  </si>
  <si>
    <t>北城内</t>
    <rPh sb="0" eb="1">
      <t>キタ</t>
    </rPh>
    <rPh sb="1" eb="3">
      <t>ジョウナイ</t>
    </rPh>
    <phoneticPr fontId="2"/>
  </si>
  <si>
    <t>６丁目</t>
    <rPh sb="1" eb="3">
      <t>チョウメ</t>
    </rPh>
    <phoneticPr fontId="0"/>
  </si>
  <si>
    <t>南城内</t>
    <rPh sb="0" eb="1">
      <t>ミナミ</t>
    </rPh>
    <rPh sb="1" eb="3">
      <t>ジョウナイ</t>
    </rPh>
    <phoneticPr fontId="2"/>
  </si>
  <si>
    <t>７丁目</t>
    <rPh sb="1" eb="3">
      <t>チョウメ</t>
    </rPh>
    <phoneticPr fontId="0"/>
  </si>
  <si>
    <t/>
  </si>
  <si>
    <t>８丁目</t>
    <rPh sb="1" eb="3">
      <t>チョウメ</t>
    </rPh>
    <phoneticPr fontId="0"/>
  </si>
  <si>
    <t>東本町</t>
    <rPh sb="0" eb="1">
      <t>ヒガシ</t>
    </rPh>
    <rPh sb="1" eb="3">
      <t>ホンマチ</t>
    </rPh>
    <phoneticPr fontId="2"/>
  </si>
  <si>
    <t>９丁目</t>
    <rPh sb="1" eb="3">
      <t>チョウメ</t>
    </rPh>
    <phoneticPr fontId="0"/>
  </si>
  <si>
    <t>１丁目</t>
    <rPh sb="1" eb="3">
      <t>チョウメ</t>
    </rPh>
    <phoneticPr fontId="2"/>
  </si>
  <si>
    <t>２丁目</t>
    <rPh sb="1" eb="3">
      <t>チョウメ</t>
    </rPh>
    <phoneticPr fontId="2"/>
  </si>
  <si>
    <t>神田南通</t>
    <rPh sb="0" eb="2">
      <t>カンダ</t>
    </rPh>
    <rPh sb="2" eb="3">
      <t>ミナミ</t>
    </rPh>
    <rPh sb="3" eb="4">
      <t>トオリ</t>
    </rPh>
    <phoneticPr fontId="0"/>
  </si>
  <si>
    <t>３丁目</t>
    <rPh sb="1" eb="3">
      <t>チョウメ</t>
    </rPh>
    <phoneticPr fontId="2"/>
  </si>
  <si>
    <t>１丁目</t>
    <rPh sb="1" eb="3">
      <t>チョウメ</t>
    </rPh>
    <phoneticPr fontId="0"/>
  </si>
  <si>
    <t>４丁目</t>
    <rPh sb="1" eb="3">
      <t>チョウメ</t>
    </rPh>
    <phoneticPr fontId="2"/>
  </si>
  <si>
    <t>築地</t>
    <rPh sb="0" eb="2">
      <t>ツキジ</t>
    </rPh>
    <phoneticPr fontId="2"/>
  </si>
  <si>
    <t>御園町</t>
    <rPh sb="0" eb="2">
      <t>ミソノ</t>
    </rPh>
    <rPh sb="2" eb="3">
      <t>マチ</t>
    </rPh>
    <phoneticPr fontId="0"/>
  </si>
  <si>
    <t>５丁目</t>
    <rPh sb="1" eb="3">
      <t>チョウメ</t>
    </rPh>
    <phoneticPr fontId="2"/>
  </si>
  <si>
    <t>西御園町</t>
    <rPh sb="0" eb="1">
      <t>ニシ</t>
    </rPh>
    <rPh sb="1" eb="3">
      <t>ミソノ</t>
    </rPh>
    <rPh sb="3" eb="4">
      <t>マチ</t>
    </rPh>
    <phoneticPr fontId="0"/>
  </si>
  <si>
    <t>建家町</t>
    <rPh sb="0" eb="3">
      <t>タテヤチョウ</t>
    </rPh>
    <phoneticPr fontId="0"/>
  </si>
  <si>
    <t>東初島町</t>
    <rPh sb="0" eb="1">
      <t>ヒガシ</t>
    </rPh>
    <rPh sb="1" eb="3">
      <t>ハツシマ</t>
    </rPh>
    <rPh sb="3" eb="4">
      <t>マチ</t>
    </rPh>
    <phoneticPr fontId="2"/>
  </si>
  <si>
    <t>北初島町</t>
    <rPh sb="0" eb="1">
      <t>キタ</t>
    </rPh>
    <rPh sb="1" eb="3">
      <t>ハツシマ</t>
    </rPh>
    <rPh sb="3" eb="4">
      <t>マチ</t>
    </rPh>
    <phoneticPr fontId="2"/>
  </si>
  <si>
    <t>開明町</t>
    <rPh sb="0" eb="2">
      <t>カイメイ</t>
    </rPh>
    <rPh sb="2" eb="3">
      <t>マチ</t>
    </rPh>
    <phoneticPr fontId="0"/>
  </si>
  <si>
    <t>南初島町</t>
    <rPh sb="0" eb="1">
      <t>ミナミ</t>
    </rPh>
    <rPh sb="1" eb="2">
      <t>ハツ</t>
    </rPh>
    <rPh sb="2" eb="3">
      <t>シマ</t>
    </rPh>
    <rPh sb="3" eb="4">
      <t>マチ</t>
    </rPh>
    <phoneticPr fontId="2"/>
  </si>
  <si>
    <t>蓬川荘園</t>
    <rPh sb="0" eb="1">
      <t>ヨモギ</t>
    </rPh>
    <rPh sb="1" eb="2">
      <t>カワ</t>
    </rPh>
    <rPh sb="2" eb="4">
      <t>ソウエン</t>
    </rPh>
    <phoneticPr fontId="2"/>
  </si>
  <si>
    <t>昭和通</t>
    <rPh sb="0" eb="2">
      <t>ショウワ</t>
    </rPh>
    <rPh sb="2" eb="3">
      <t>トオリ</t>
    </rPh>
    <phoneticPr fontId="2"/>
  </si>
  <si>
    <t>寺町</t>
    <rPh sb="0" eb="1">
      <t>テラ</t>
    </rPh>
    <rPh sb="1" eb="2">
      <t>マチ</t>
    </rPh>
    <phoneticPr fontId="0"/>
  </si>
  <si>
    <t>612</t>
    <phoneticPr fontId="0"/>
  </si>
  <si>
    <t>738</t>
    <phoneticPr fontId="0"/>
  </si>
  <si>
    <t>563</t>
    <phoneticPr fontId="0"/>
  </si>
  <si>
    <t>581</t>
    <phoneticPr fontId="0"/>
  </si>
  <si>
    <t>東桜木町</t>
    <rPh sb="0" eb="1">
      <t>ヒガシ</t>
    </rPh>
    <rPh sb="1" eb="3">
      <t>サクラギ</t>
    </rPh>
    <rPh sb="3" eb="4">
      <t>マチ</t>
    </rPh>
    <phoneticPr fontId="0"/>
  </si>
  <si>
    <t>x</t>
    <phoneticPr fontId="0"/>
  </si>
  <si>
    <t>x</t>
    <phoneticPr fontId="2"/>
  </si>
  <si>
    <t>西桜木町</t>
    <rPh sb="0" eb="1">
      <t>ニシ</t>
    </rPh>
    <rPh sb="1" eb="3">
      <t>サクラギ</t>
    </rPh>
    <rPh sb="3" eb="4">
      <t>マチ</t>
    </rPh>
    <phoneticPr fontId="0"/>
  </si>
  <si>
    <t>汐町</t>
    <rPh sb="0" eb="2">
      <t>シオマチ</t>
    </rPh>
    <phoneticPr fontId="0"/>
  </si>
  <si>
    <t>玄番北之町</t>
    <rPh sb="0" eb="1">
      <t>ゲン</t>
    </rPh>
    <rPh sb="1" eb="2">
      <t>バン</t>
    </rPh>
    <rPh sb="2" eb="3">
      <t>キタ</t>
    </rPh>
    <rPh sb="3" eb="4">
      <t>ノ</t>
    </rPh>
    <rPh sb="4" eb="5">
      <t>マチ</t>
    </rPh>
    <phoneticPr fontId="0"/>
  </si>
  <si>
    <t>６丁目</t>
    <rPh sb="1" eb="3">
      <t>チョウメ</t>
    </rPh>
    <phoneticPr fontId="2"/>
  </si>
  <si>
    <t>玄番南之町</t>
    <rPh sb="0" eb="1">
      <t>ゲン</t>
    </rPh>
    <rPh sb="1" eb="2">
      <t>バン</t>
    </rPh>
    <rPh sb="2" eb="3">
      <t>ミナミ</t>
    </rPh>
    <rPh sb="3" eb="4">
      <t>ノ</t>
    </rPh>
    <rPh sb="4" eb="5">
      <t>マチ</t>
    </rPh>
    <phoneticPr fontId="0"/>
  </si>
  <si>
    <t>７丁目</t>
    <rPh sb="1" eb="3">
      <t>チョウメ</t>
    </rPh>
    <phoneticPr fontId="2"/>
  </si>
  <si>
    <t>８丁目</t>
    <rPh sb="1" eb="3">
      <t>チョウメ</t>
    </rPh>
    <phoneticPr fontId="2"/>
  </si>
  <si>
    <t>西本町北通</t>
    <rPh sb="0" eb="3">
      <t>ニシホンマチ</t>
    </rPh>
    <rPh sb="3" eb="4">
      <t>キタ</t>
    </rPh>
    <rPh sb="4" eb="5">
      <t>ドオリ</t>
    </rPh>
    <phoneticPr fontId="0"/>
  </si>
  <si>
    <t>９丁目</t>
    <rPh sb="1" eb="3">
      <t>チョウメ</t>
    </rPh>
    <phoneticPr fontId="2"/>
  </si>
  <si>
    <t>昭和南通</t>
    <rPh sb="0" eb="2">
      <t>ショウワ</t>
    </rPh>
    <rPh sb="2" eb="3">
      <t>ミナミ</t>
    </rPh>
    <rPh sb="3" eb="4">
      <t>トオリ</t>
    </rPh>
    <phoneticPr fontId="2"/>
  </si>
  <si>
    <t>西本町</t>
    <rPh sb="0" eb="3">
      <t>ニシホンマチ</t>
    </rPh>
    <phoneticPr fontId="0"/>
  </si>
  <si>
    <t>神田北通</t>
    <rPh sb="0" eb="2">
      <t>カンダ</t>
    </rPh>
    <rPh sb="2" eb="3">
      <t>キタ</t>
    </rPh>
    <rPh sb="3" eb="4">
      <t>トオリ</t>
    </rPh>
    <phoneticPr fontId="2"/>
  </si>
  <si>
    <t>中在家町</t>
    <rPh sb="0" eb="3">
      <t>ナカザイケ</t>
    </rPh>
    <rPh sb="3" eb="4">
      <t>マチ</t>
    </rPh>
    <phoneticPr fontId="0"/>
  </si>
  <si>
    <t>資料　　総務局情報統計担当</t>
    <rPh sb="0" eb="2">
      <t>シリョウ</t>
    </rPh>
    <rPh sb="4" eb="6">
      <t>ソウム</t>
    </rPh>
    <rPh sb="6" eb="7">
      <t>キョク</t>
    </rPh>
    <rPh sb="7" eb="9">
      <t>ジョウホウ</t>
    </rPh>
    <rPh sb="9" eb="11">
      <t>トウケイ</t>
    </rPh>
    <rPh sb="11" eb="13">
      <t>タントウ</t>
    </rPh>
    <phoneticPr fontId="0"/>
  </si>
  <si>
    <t>２２．町　（丁）　別　世　帯　数　及　び　人　口　（続き）</t>
    <rPh sb="3" eb="4">
      <t>マチ</t>
    </rPh>
    <rPh sb="6" eb="7">
      <t>チョウ</t>
    </rPh>
    <rPh sb="9" eb="10">
      <t>ベツ</t>
    </rPh>
    <rPh sb="11" eb="12">
      <t>ヨ</t>
    </rPh>
    <rPh sb="13" eb="14">
      <t>オビ</t>
    </rPh>
    <rPh sb="15" eb="16">
      <t>カズ</t>
    </rPh>
    <rPh sb="17" eb="18">
      <t>オヨ</t>
    </rPh>
    <rPh sb="21" eb="22">
      <t>ジン</t>
    </rPh>
    <rPh sb="23" eb="24">
      <t>クチ</t>
    </rPh>
    <rPh sb="26" eb="27">
      <t>ツヅ</t>
    </rPh>
    <phoneticPr fontId="2"/>
  </si>
  <si>
    <t>北竹谷町</t>
    <rPh sb="0" eb="1">
      <t>キタ</t>
    </rPh>
    <rPh sb="1" eb="3">
      <t>タケヤ</t>
    </rPh>
    <rPh sb="3" eb="4">
      <t>マチ</t>
    </rPh>
    <phoneticPr fontId="0"/>
  </si>
  <si>
    <t>小田総数</t>
    <rPh sb="0" eb="2">
      <t>オダ</t>
    </rPh>
    <rPh sb="2" eb="4">
      <t>ソウスウ</t>
    </rPh>
    <phoneticPr fontId="0"/>
  </si>
  <si>
    <t>久々知西町</t>
    <rPh sb="0" eb="1">
      <t>ク</t>
    </rPh>
    <rPh sb="2" eb="3">
      <t>チ</t>
    </rPh>
    <rPh sb="3" eb="4">
      <t>ニシ</t>
    </rPh>
    <rPh sb="4" eb="5">
      <t>マチ</t>
    </rPh>
    <phoneticPr fontId="0"/>
  </si>
  <si>
    <t>宮内町</t>
    <rPh sb="0" eb="2">
      <t>ミヤウチ</t>
    </rPh>
    <rPh sb="2" eb="3">
      <t>マチ</t>
    </rPh>
    <phoneticPr fontId="0"/>
  </si>
  <si>
    <t>久々知</t>
    <rPh sb="0" eb="1">
      <t>ク</t>
    </rPh>
    <rPh sb="2" eb="3">
      <t>チ</t>
    </rPh>
    <phoneticPr fontId="0"/>
  </si>
  <si>
    <t>竹谷町</t>
    <rPh sb="0" eb="2">
      <t>タケヤ</t>
    </rPh>
    <rPh sb="2" eb="3">
      <t>マチ</t>
    </rPh>
    <phoneticPr fontId="0"/>
  </si>
  <si>
    <t>次屋</t>
    <rPh sb="0" eb="1">
      <t>ツギ</t>
    </rPh>
    <rPh sb="1" eb="2">
      <t>ヤ</t>
    </rPh>
    <phoneticPr fontId="0"/>
  </si>
  <si>
    <t>南竹谷町</t>
    <rPh sb="0" eb="1">
      <t>ミナミ</t>
    </rPh>
    <rPh sb="1" eb="3">
      <t>タケヤ</t>
    </rPh>
    <rPh sb="3" eb="4">
      <t>マチ</t>
    </rPh>
    <phoneticPr fontId="0"/>
  </si>
  <si>
    <t>下坂部(3)</t>
    <rPh sb="0" eb="1">
      <t>シモ</t>
    </rPh>
    <rPh sb="1" eb="3">
      <t>サカベ</t>
    </rPh>
    <phoneticPr fontId="0"/>
  </si>
  <si>
    <t>西向島町</t>
    <rPh sb="0" eb="1">
      <t>ニシ</t>
    </rPh>
    <rPh sb="1" eb="3">
      <t>ムコウジマ</t>
    </rPh>
    <rPh sb="3" eb="4">
      <t>マチ</t>
    </rPh>
    <phoneticPr fontId="0"/>
  </si>
  <si>
    <t>西高洲町</t>
    <rPh sb="0" eb="1">
      <t>ニシ</t>
    </rPh>
    <rPh sb="1" eb="3">
      <t>タカス</t>
    </rPh>
    <rPh sb="3" eb="4">
      <t>マチ</t>
    </rPh>
    <phoneticPr fontId="0"/>
  </si>
  <si>
    <t>東海岸町</t>
    <rPh sb="0" eb="1">
      <t>ヒガシ</t>
    </rPh>
    <rPh sb="1" eb="3">
      <t>カイガン</t>
    </rPh>
    <rPh sb="3" eb="4">
      <t>マチ</t>
    </rPh>
    <phoneticPr fontId="0"/>
  </si>
  <si>
    <t>6</t>
    <phoneticPr fontId="0"/>
  </si>
  <si>
    <t>大物町(4)</t>
    <rPh sb="0" eb="2">
      <t>ダイモツ</t>
    </rPh>
    <rPh sb="2" eb="3">
      <t>マチ</t>
    </rPh>
    <phoneticPr fontId="0"/>
  </si>
  <si>
    <r>
      <t>西難波町</t>
    </r>
    <r>
      <rPr>
        <sz val="6"/>
        <rFont val="ＭＳ Ｐ明朝"/>
        <family val="1"/>
        <charset val="128"/>
      </rPr>
      <t>［にしなにわ］</t>
    </r>
    <rPh sb="0" eb="1">
      <t>ニシ</t>
    </rPh>
    <rPh sb="1" eb="3">
      <t>ナニワ</t>
    </rPh>
    <rPh sb="3" eb="4">
      <t>マチ</t>
    </rPh>
    <phoneticPr fontId="0"/>
  </si>
  <si>
    <t>名神町(5)</t>
    <rPh sb="0" eb="2">
      <t>メイシン</t>
    </rPh>
    <rPh sb="2" eb="3">
      <t>マチ</t>
    </rPh>
    <phoneticPr fontId="0"/>
  </si>
  <si>
    <t>潮江</t>
    <rPh sb="0" eb="1">
      <t>ウシオ</t>
    </rPh>
    <rPh sb="1" eb="2">
      <t>エ</t>
    </rPh>
    <phoneticPr fontId="0"/>
  </si>
  <si>
    <t>東難波町</t>
    <rPh sb="0" eb="1">
      <t>ヒガシ</t>
    </rPh>
    <rPh sb="1" eb="3">
      <t>ナニワ</t>
    </rPh>
    <rPh sb="3" eb="4">
      <t>マチ</t>
    </rPh>
    <phoneticPr fontId="0"/>
  </si>
  <si>
    <t>浜</t>
    <rPh sb="0" eb="1">
      <t>ハマ</t>
    </rPh>
    <phoneticPr fontId="0"/>
  </si>
  <si>
    <t>北大物町</t>
    <rPh sb="0" eb="1">
      <t>キタ</t>
    </rPh>
    <rPh sb="1" eb="3">
      <t>ダイモツ</t>
    </rPh>
    <rPh sb="3" eb="4">
      <t>マチ</t>
    </rPh>
    <phoneticPr fontId="0"/>
  </si>
  <si>
    <t>西大物町</t>
    <rPh sb="0" eb="1">
      <t>ニシ</t>
    </rPh>
    <rPh sb="1" eb="3">
      <t>ダイモツ</t>
    </rPh>
    <rPh sb="3" eb="4">
      <t>マチ</t>
    </rPh>
    <phoneticPr fontId="0"/>
  </si>
  <si>
    <t>神埼町</t>
    <rPh sb="0" eb="2">
      <t>カンザキ</t>
    </rPh>
    <rPh sb="2" eb="3">
      <t>マチ</t>
    </rPh>
    <phoneticPr fontId="0"/>
  </si>
  <si>
    <r>
      <t>大物町(1)</t>
    </r>
    <r>
      <rPr>
        <sz val="6"/>
        <rFont val="ＭＳ Ｐ明朝"/>
        <family val="1"/>
        <charset val="128"/>
      </rPr>
      <t>［だいもつ］</t>
    </r>
    <rPh sb="0" eb="2">
      <t>ダイモツ</t>
    </rPh>
    <rPh sb="2" eb="3">
      <t>マチ</t>
    </rPh>
    <phoneticPr fontId="0"/>
  </si>
  <si>
    <t>高田町</t>
    <rPh sb="0" eb="2">
      <t>タカダ</t>
    </rPh>
    <rPh sb="2" eb="3">
      <t>マチ</t>
    </rPh>
    <phoneticPr fontId="0"/>
  </si>
  <si>
    <r>
      <t>額田町</t>
    </r>
    <r>
      <rPr>
        <sz val="6"/>
        <rFont val="ＭＳ Ｐ明朝"/>
        <family val="1"/>
        <charset val="128"/>
      </rPr>
      <t>［ぬかた］</t>
    </r>
    <rPh sb="0" eb="2">
      <t>ヌカタ</t>
    </rPh>
    <rPh sb="2" eb="3">
      <t>マチ</t>
    </rPh>
    <phoneticPr fontId="0"/>
  </si>
  <si>
    <t>善法寺町</t>
    <rPh sb="0" eb="1">
      <t>ゼン</t>
    </rPh>
    <rPh sb="1" eb="2">
      <t>ホウ</t>
    </rPh>
    <rPh sb="2" eb="3">
      <t>テラ</t>
    </rPh>
    <rPh sb="3" eb="4">
      <t>マチ</t>
    </rPh>
    <phoneticPr fontId="0"/>
  </si>
  <si>
    <t>東大物町(2)</t>
    <rPh sb="0" eb="1">
      <t>ヒガシ</t>
    </rPh>
    <rPh sb="1" eb="3">
      <t>ダイモツ</t>
    </rPh>
    <rPh sb="3" eb="4">
      <t>マチ</t>
    </rPh>
    <phoneticPr fontId="0"/>
  </si>
  <si>
    <t>常光寺</t>
    <rPh sb="0" eb="3">
      <t>ジョウコウジ</t>
    </rPh>
    <phoneticPr fontId="0"/>
  </si>
  <si>
    <t>今福</t>
    <rPh sb="0" eb="2">
      <t>イマフク</t>
    </rPh>
    <phoneticPr fontId="0"/>
  </si>
  <si>
    <t>(1) 1丁目の一部と、(2) 1丁目の一部は小田地区</t>
    <rPh sb="5" eb="7">
      <t>チョウメ</t>
    </rPh>
    <rPh sb="8" eb="10">
      <t>イチブ</t>
    </rPh>
    <rPh sb="17" eb="19">
      <t>チョウメ</t>
    </rPh>
    <rPh sb="20" eb="22">
      <t>イチブ</t>
    </rPh>
    <rPh sb="23" eb="25">
      <t>オダ</t>
    </rPh>
    <rPh sb="25" eb="27">
      <t>チク</t>
    </rPh>
    <phoneticPr fontId="0"/>
  </si>
  <si>
    <t>(3) 4丁目の一部は園田地区</t>
    <rPh sb="5" eb="7">
      <t>チョウメ</t>
    </rPh>
    <rPh sb="8" eb="10">
      <t>イチブ</t>
    </rPh>
    <rPh sb="11" eb="13">
      <t>ソノダ</t>
    </rPh>
    <rPh sb="13" eb="15">
      <t>チク</t>
    </rPh>
    <phoneticPr fontId="0"/>
  </si>
  <si>
    <t>(4) 1丁目の一部と、2丁目は中央地区</t>
    <rPh sb="5" eb="7">
      <t>チョウメ</t>
    </rPh>
    <rPh sb="8" eb="10">
      <t>イチブ</t>
    </rPh>
    <rPh sb="13" eb="15">
      <t>チョウメ</t>
    </rPh>
    <rPh sb="16" eb="18">
      <t>チュウオウ</t>
    </rPh>
    <rPh sb="18" eb="20">
      <t>チク</t>
    </rPh>
    <phoneticPr fontId="0"/>
  </si>
  <si>
    <t>(5) 1・2丁目は立花地区</t>
    <rPh sb="7" eb="9">
      <t>チョウメ</t>
    </rPh>
    <rPh sb="10" eb="12">
      <t>タチバナ</t>
    </rPh>
    <rPh sb="12" eb="14">
      <t>チク</t>
    </rPh>
    <phoneticPr fontId="0"/>
  </si>
  <si>
    <t>梶ヶ島</t>
    <rPh sb="0" eb="1">
      <t>カジ</t>
    </rPh>
    <rPh sb="2" eb="3">
      <t>シマ</t>
    </rPh>
    <phoneticPr fontId="0"/>
  </si>
  <si>
    <t>大庄総数</t>
    <rPh sb="0" eb="2">
      <t>オオショウ</t>
    </rPh>
    <rPh sb="2" eb="4">
      <t>ソウスウ</t>
    </rPh>
    <phoneticPr fontId="0"/>
  </si>
  <si>
    <t>杭瀬北新町</t>
    <rPh sb="0" eb="2">
      <t>クイセ</t>
    </rPh>
    <rPh sb="2" eb="3">
      <t>キタ</t>
    </rPh>
    <rPh sb="3" eb="5">
      <t>シンマチ</t>
    </rPh>
    <phoneticPr fontId="0"/>
  </si>
  <si>
    <t>浜田町</t>
    <rPh sb="0" eb="2">
      <t>ハマダ</t>
    </rPh>
    <rPh sb="2" eb="3">
      <t>マチ</t>
    </rPh>
    <phoneticPr fontId="0"/>
  </si>
  <si>
    <t>杭瀬本町</t>
    <rPh sb="0" eb="2">
      <t>クイセ</t>
    </rPh>
    <rPh sb="2" eb="4">
      <t>ホンマチ</t>
    </rPh>
    <phoneticPr fontId="0"/>
  </si>
  <si>
    <r>
      <t>崇徳院</t>
    </r>
    <r>
      <rPr>
        <sz val="6"/>
        <rFont val="ＭＳ Ｐ明朝"/>
        <family val="1"/>
        <charset val="128"/>
      </rPr>
      <t>［すとくいん］</t>
    </r>
    <rPh sb="0" eb="2">
      <t>ストク</t>
    </rPh>
    <rPh sb="2" eb="3">
      <t>イン</t>
    </rPh>
    <phoneticPr fontId="0"/>
  </si>
  <si>
    <t>杭瀬寺島</t>
    <rPh sb="0" eb="2">
      <t>クイセ</t>
    </rPh>
    <rPh sb="2" eb="4">
      <t>テラシマ</t>
    </rPh>
    <phoneticPr fontId="0"/>
  </si>
  <si>
    <t>蓬川町</t>
    <rPh sb="0" eb="1">
      <t>ヨモギ</t>
    </rPh>
    <rPh sb="1" eb="2">
      <t>カワ</t>
    </rPh>
    <rPh sb="2" eb="3">
      <t>マチ</t>
    </rPh>
    <phoneticPr fontId="0"/>
  </si>
  <si>
    <t>大庄川田町</t>
    <rPh sb="0" eb="2">
      <t>オオショウ</t>
    </rPh>
    <rPh sb="2" eb="4">
      <t>カワタ</t>
    </rPh>
    <rPh sb="4" eb="5">
      <t>マチ</t>
    </rPh>
    <phoneticPr fontId="0"/>
  </si>
  <si>
    <t>杭瀬南新町</t>
    <rPh sb="0" eb="2">
      <t>クイセ</t>
    </rPh>
    <rPh sb="2" eb="3">
      <t>ミナミ</t>
    </rPh>
    <rPh sb="3" eb="5">
      <t>シンマチ</t>
    </rPh>
    <phoneticPr fontId="0"/>
  </si>
  <si>
    <t>菜切山町</t>
    <rPh sb="0" eb="2">
      <t>ナキ</t>
    </rPh>
    <rPh sb="2" eb="3">
      <t>ヤマ</t>
    </rPh>
    <rPh sb="3" eb="4">
      <t>マチ</t>
    </rPh>
    <phoneticPr fontId="0"/>
  </si>
  <si>
    <t>琴浦町</t>
    <rPh sb="0" eb="1">
      <t>コト</t>
    </rPh>
    <rPh sb="1" eb="2">
      <t>ウラ</t>
    </rPh>
    <rPh sb="2" eb="3">
      <t>マチ</t>
    </rPh>
    <phoneticPr fontId="0"/>
  </si>
  <si>
    <t>水明町</t>
    <rPh sb="0" eb="2">
      <t>スイメイ</t>
    </rPh>
    <rPh sb="2" eb="3">
      <t>マチ</t>
    </rPh>
    <phoneticPr fontId="0"/>
  </si>
  <si>
    <t>大庄中通</t>
    <rPh sb="0" eb="2">
      <t>オオショウ</t>
    </rPh>
    <rPh sb="2" eb="4">
      <t>ナカドオリ</t>
    </rPh>
    <phoneticPr fontId="0"/>
  </si>
  <si>
    <t>東大物町(6)</t>
    <rPh sb="0" eb="1">
      <t>ヒガシ</t>
    </rPh>
    <rPh sb="1" eb="3">
      <t>ダイモツ</t>
    </rPh>
    <rPh sb="3" eb="4">
      <t>マチ</t>
    </rPh>
    <phoneticPr fontId="0"/>
  </si>
  <si>
    <t>長洲東通</t>
    <rPh sb="0" eb="2">
      <t>ナガス</t>
    </rPh>
    <rPh sb="2" eb="3">
      <t>ヒガシ</t>
    </rPh>
    <rPh sb="3" eb="4">
      <t>ドオリ</t>
    </rPh>
    <phoneticPr fontId="0"/>
  </si>
  <si>
    <r>
      <t>道意町</t>
    </r>
    <r>
      <rPr>
        <sz val="6"/>
        <rFont val="ＭＳ Ｐ明朝"/>
        <family val="1"/>
        <charset val="128"/>
      </rPr>
      <t>［どい］</t>
    </r>
    <rPh sb="0" eb="1">
      <t>ミチ</t>
    </rPh>
    <rPh sb="1" eb="2">
      <t>イ</t>
    </rPh>
    <rPh sb="2" eb="3">
      <t>マチ</t>
    </rPh>
    <phoneticPr fontId="0"/>
  </si>
  <si>
    <t>長洲中通</t>
    <rPh sb="0" eb="2">
      <t>ナガス</t>
    </rPh>
    <rPh sb="2" eb="3">
      <t>ナカ</t>
    </rPh>
    <rPh sb="3" eb="4">
      <t>ドオリ</t>
    </rPh>
    <phoneticPr fontId="0"/>
  </si>
  <si>
    <t>長洲本通</t>
    <rPh sb="0" eb="2">
      <t>ナガス</t>
    </rPh>
    <rPh sb="2" eb="3">
      <t>ホン</t>
    </rPh>
    <rPh sb="3" eb="4">
      <t>ドオリ</t>
    </rPh>
    <phoneticPr fontId="0"/>
  </si>
  <si>
    <t>武庫川町</t>
    <rPh sb="0" eb="3">
      <t>ムコガワ</t>
    </rPh>
    <rPh sb="3" eb="4">
      <t>マチ</t>
    </rPh>
    <phoneticPr fontId="0"/>
  </si>
  <si>
    <t>長洲西通</t>
    <rPh sb="0" eb="2">
      <t>ナガス</t>
    </rPh>
    <rPh sb="2" eb="3">
      <t>ニシ</t>
    </rPh>
    <rPh sb="3" eb="4">
      <t>ドオリ</t>
    </rPh>
    <phoneticPr fontId="0"/>
  </si>
  <si>
    <t>元浜町</t>
    <rPh sb="0" eb="2">
      <t>モトハマ</t>
    </rPh>
    <rPh sb="2" eb="3">
      <t>マチ</t>
    </rPh>
    <phoneticPr fontId="0"/>
  </si>
  <si>
    <t>西川</t>
    <rPh sb="0" eb="2">
      <t>ニシカワ</t>
    </rPh>
    <phoneticPr fontId="0"/>
  </si>
  <si>
    <t>金楽寺町</t>
    <rPh sb="0" eb="1">
      <t>キン</t>
    </rPh>
    <rPh sb="1" eb="2">
      <t>ラク</t>
    </rPh>
    <rPh sb="2" eb="3">
      <t>テラ</t>
    </rPh>
    <rPh sb="3" eb="4">
      <t>マチ</t>
    </rPh>
    <phoneticPr fontId="0"/>
  </si>
  <si>
    <t>大浜町</t>
    <rPh sb="0" eb="2">
      <t>オオハマ</t>
    </rPh>
    <rPh sb="2" eb="3">
      <t>マチ</t>
    </rPh>
    <phoneticPr fontId="0"/>
  </si>
  <si>
    <t>１～２丁目</t>
    <rPh sb="3" eb="5">
      <t>チョウメ</t>
    </rPh>
    <phoneticPr fontId="0"/>
  </si>
  <si>
    <t>西長洲町</t>
    <rPh sb="0" eb="1">
      <t>ニシ</t>
    </rPh>
    <rPh sb="1" eb="3">
      <t>ナガス</t>
    </rPh>
    <rPh sb="3" eb="4">
      <t>マチ</t>
    </rPh>
    <phoneticPr fontId="0"/>
  </si>
  <si>
    <t>丸島町</t>
    <rPh sb="0" eb="2">
      <t>マルシマ</t>
    </rPh>
    <rPh sb="2" eb="3">
      <t>マチ</t>
    </rPh>
    <phoneticPr fontId="0"/>
  </si>
  <si>
    <t>(6) 1丁目の一部と、2丁目は中央地区</t>
    <rPh sb="5" eb="7">
      <t>チョウメ</t>
    </rPh>
    <rPh sb="8" eb="10">
      <t>イチブ</t>
    </rPh>
    <rPh sb="13" eb="15">
      <t>チョウメ</t>
    </rPh>
    <rPh sb="16" eb="18">
      <t>チュウオウ</t>
    </rPh>
    <rPh sb="18" eb="20">
      <t>チク</t>
    </rPh>
    <phoneticPr fontId="0"/>
  </si>
  <si>
    <t>稲葉荘</t>
    <rPh sb="0" eb="2">
      <t>イナバ</t>
    </rPh>
    <rPh sb="2" eb="3">
      <t>ソウ</t>
    </rPh>
    <phoneticPr fontId="0"/>
  </si>
  <si>
    <t>立花総数</t>
    <rPh sb="0" eb="2">
      <t>タチバナ</t>
    </rPh>
    <rPh sb="2" eb="4">
      <t>ソウスウ</t>
    </rPh>
    <phoneticPr fontId="0"/>
  </si>
  <si>
    <t>塚口町</t>
    <rPh sb="0" eb="2">
      <t>ツカグチ</t>
    </rPh>
    <rPh sb="2" eb="3">
      <t>マチ</t>
    </rPh>
    <phoneticPr fontId="0"/>
  </si>
  <si>
    <t>稲葉元町</t>
    <rPh sb="0" eb="2">
      <t>イナバ</t>
    </rPh>
    <rPh sb="2" eb="4">
      <t>モトマチ</t>
    </rPh>
    <phoneticPr fontId="0"/>
  </si>
  <si>
    <t>東七松町</t>
    <rPh sb="0" eb="1">
      <t>ヒガシ</t>
    </rPh>
    <rPh sb="1" eb="2">
      <t>ナナ</t>
    </rPh>
    <rPh sb="2" eb="3">
      <t>マツ</t>
    </rPh>
    <rPh sb="3" eb="4">
      <t>マチ</t>
    </rPh>
    <phoneticPr fontId="0"/>
  </si>
  <si>
    <t>大庄西町</t>
    <rPh sb="0" eb="2">
      <t>オオショウ</t>
    </rPh>
    <rPh sb="2" eb="3">
      <t>ニシ</t>
    </rPh>
    <rPh sb="3" eb="4">
      <t>マチ</t>
    </rPh>
    <phoneticPr fontId="0"/>
  </si>
  <si>
    <t>七松町</t>
    <rPh sb="0" eb="1">
      <t>ナナ</t>
    </rPh>
    <rPh sb="1" eb="2">
      <t>マツ</t>
    </rPh>
    <rPh sb="2" eb="3">
      <t>マチ</t>
    </rPh>
    <phoneticPr fontId="0"/>
  </si>
  <si>
    <t>大庄北</t>
    <rPh sb="0" eb="2">
      <t>オオショウ</t>
    </rPh>
    <rPh sb="2" eb="3">
      <t>キタ</t>
    </rPh>
    <phoneticPr fontId="0"/>
  </si>
  <si>
    <t>南七松町</t>
    <rPh sb="0" eb="1">
      <t>ミナミ</t>
    </rPh>
    <rPh sb="1" eb="2">
      <t>ナナ</t>
    </rPh>
    <rPh sb="2" eb="3">
      <t>マツ</t>
    </rPh>
    <rPh sb="3" eb="4">
      <t>マチ</t>
    </rPh>
    <phoneticPr fontId="0"/>
  </si>
  <si>
    <t>南塚口町(8)</t>
    <rPh sb="0" eb="1">
      <t>ミナミ</t>
    </rPh>
    <rPh sb="1" eb="3">
      <t>ツカグチ</t>
    </rPh>
    <rPh sb="3" eb="4">
      <t>マチ</t>
    </rPh>
    <phoneticPr fontId="0"/>
  </si>
  <si>
    <t>大島</t>
    <rPh sb="0" eb="2">
      <t>オオシマ</t>
    </rPh>
    <phoneticPr fontId="0"/>
  </si>
  <si>
    <t>西立花町(7)</t>
    <rPh sb="0" eb="1">
      <t>ニシ</t>
    </rPh>
    <rPh sb="1" eb="3">
      <t>タチバナ</t>
    </rPh>
    <rPh sb="3" eb="4">
      <t>マチ</t>
    </rPh>
    <phoneticPr fontId="0"/>
  </si>
  <si>
    <t>名神町(9)</t>
    <rPh sb="0" eb="2">
      <t>メイシン</t>
    </rPh>
    <rPh sb="2" eb="3">
      <t>マチ</t>
    </rPh>
    <phoneticPr fontId="0"/>
  </si>
  <si>
    <t>大西町</t>
    <rPh sb="0" eb="2">
      <t>オオニシ</t>
    </rPh>
    <rPh sb="2" eb="3">
      <t>マチ</t>
    </rPh>
    <phoneticPr fontId="0"/>
  </si>
  <si>
    <t>三反田町</t>
    <rPh sb="0" eb="3">
      <t>サンタンダ</t>
    </rPh>
    <rPh sb="3" eb="4">
      <t>マチ</t>
    </rPh>
    <phoneticPr fontId="0"/>
  </si>
  <si>
    <t>尾浜町</t>
    <rPh sb="0" eb="1">
      <t>オ</t>
    </rPh>
    <rPh sb="1" eb="2">
      <t>ハマ</t>
    </rPh>
    <rPh sb="2" eb="3">
      <t>マチ</t>
    </rPh>
    <phoneticPr fontId="0"/>
  </si>
  <si>
    <t>立花町</t>
    <rPh sb="0" eb="2">
      <t>タチバナ</t>
    </rPh>
    <rPh sb="2" eb="3">
      <t>マチ</t>
    </rPh>
    <phoneticPr fontId="0"/>
  </si>
  <si>
    <t>(7) 1丁目と、2・3丁目の一部は立花地区</t>
    <rPh sb="5" eb="7">
      <t>チョウメ</t>
    </rPh>
    <rPh sb="12" eb="14">
      <t>チョウメ</t>
    </rPh>
    <rPh sb="15" eb="17">
      <t>イチブ</t>
    </rPh>
    <rPh sb="18" eb="20">
      <t>タチバナ</t>
    </rPh>
    <rPh sb="20" eb="22">
      <t>チク</t>
    </rPh>
    <phoneticPr fontId="0"/>
  </si>
  <si>
    <t>(8) 1～4丁目と、5・6丁目の一部は園田地区</t>
    <rPh sb="7" eb="9">
      <t>チョウメ</t>
    </rPh>
    <rPh sb="14" eb="16">
      <t>チョウメ</t>
    </rPh>
    <rPh sb="17" eb="19">
      <t>イチブ</t>
    </rPh>
    <rPh sb="20" eb="22">
      <t>ソノダ</t>
    </rPh>
    <rPh sb="22" eb="24">
      <t>チク</t>
    </rPh>
    <phoneticPr fontId="0"/>
  </si>
  <si>
    <t>(9) 3丁目は小田地区</t>
    <rPh sb="5" eb="7">
      <t>チョウメ</t>
    </rPh>
    <rPh sb="8" eb="10">
      <t>オダ</t>
    </rPh>
    <rPh sb="10" eb="12">
      <t>チク</t>
    </rPh>
    <phoneticPr fontId="0"/>
  </si>
  <si>
    <t>人　　口</t>
    <phoneticPr fontId="0"/>
  </si>
  <si>
    <t>水堂町(10)</t>
    <rPh sb="0" eb="1">
      <t>ミズ</t>
    </rPh>
    <rPh sb="1" eb="2">
      <t>ドウ</t>
    </rPh>
    <rPh sb="2" eb="3">
      <t>マチ</t>
    </rPh>
    <phoneticPr fontId="0"/>
  </si>
  <si>
    <t>武庫元町</t>
    <rPh sb="0" eb="2">
      <t>ムコ</t>
    </rPh>
    <rPh sb="2" eb="4">
      <t>モトマチ</t>
    </rPh>
    <phoneticPr fontId="0"/>
  </si>
  <si>
    <t>武庫豊町</t>
    <rPh sb="0" eb="2">
      <t>ムコ</t>
    </rPh>
    <rPh sb="2" eb="3">
      <t>ユタカ</t>
    </rPh>
    <rPh sb="3" eb="4">
      <t>マチ</t>
    </rPh>
    <phoneticPr fontId="0"/>
  </si>
  <si>
    <t>南武庫之荘(11)</t>
    <rPh sb="0" eb="1">
      <t>ミナミ</t>
    </rPh>
    <rPh sb="1" eb="5">
      <t>ムコノソウ</t>
    </rPh>
    <phoneticPr fontId="0"/>
  </si>
  <si>
    <t>武庫町</t>
    <rPh sb="0" eb="2">
      <t>ムコ</t>
    </rPh>
    <rPh sb="2" eb="3">
      <t>マチ</t>
    </rPh>
    <phoneticPr fontId="0"/>
  </si>
  <si>
    <t>武庫之荘本町(12)</t>
    <rPh sb="0" eb="4">
      <t>ムコノソウ</t>
    </rPh>
    <rPh sb="4" eb="6">
      <t>ホンマチ</t>
    </rPh>
    <phoneticPr fontId="0"/>
  </si>
  <si>
    <t>武庫之荘東(13)</t>
    <rPh sb="0" eb="4">
      <t>ムコノソウ</t>
    </rPh>
    <rPh sb="4" eb="5">
      <t>ヒガシ</t>
    </rPh>
    <phoneticPr fontId="0"/>
  </si>
  <si>
    <r>
      <t>西昆陽</t>
    </r>
    <r>
      <rPr>
        <sz val="6"/>
        <rFont val="ＭＳ Ｐ明朝"/>
        <family val="1"/>
        <charset val="128"/>
      </rPr>
      <t>（にしこや）</t>
    </r>
    <rPh sb="0" eb="1">
      <t>ニシ</t>
    </rPh>
    <rPh sb="1" eb="2">
      <t>コン</t>
    </rPh>
    <rPh sb="2" eb="3">
      <t>ヨウ</t>
    </rPh>
    <phoneticPr fontId="0"/>
  </si>
  <si>
    <r>
      <t>富松町</t>
    </r>
    <r>
      <rPr>
        <sz val="6"/>
        <rFont val="ＭＳ Ｐ明朝"/>
        <family val="1"/>
        <charset val="128"/>
      </rPr>
      <t>［とまつ］</t>
    </r>
    <rPh sb="0" eb="2">
      <t>トミマツ</t>
    </rPh>
    <rPh sb="2" eb="3">
      <t>マチ</t>
    </rPh>
    <phoneticPr fontId="0"/>
  </si>
  <si>
    <t>常松</t>
    <rPh sb="0" eb="1">
      <t>ツネ</t>
    </rPh>
    <rPh sb="1" eb="2">
      <t>マツ</t>
    </rPh>
    <phoneticPr fontId="0"/>
  </si>
  <si>
    <t>塚口本町</t>
    <rPh sb="0" eb="2">
      <t>ツカグチ</t>
    </rPh>
    <rPh sb="2" eb="4">
      <t>ホンマチ</t>
    </rPh>
    <phoneticPr fontId="0"/>
  </si>
  <si>
    <t>水堂町(15)</t>
    <rPh sb="0" eb="1">
      <t>ミズ</t>
    </rPh>
    <rPh sb="1" eb="2">
      <t>ドウ</t>
    </rPh>
    <rPh sb="2" eb="3">
      <t>マチ</t>
    </rPh>
    <phoneticPr fontId="0"/>
  </si>
  <si>
    <t>南武庫之荘(16)</t>
    <rPh sb="0" eb="1">
      <t>ミナミ</t>
    </rPh>
    <rPh sb="1" eb="5">
      <t>ムコノソウ</t>
    </rPh>
    <phoneticPr fontId="0"/>
  </si>
  <si>
    <t>西立花町(14)</t>
    <rPh sb="0" eb="1">
      <t>ニシ</t>
    </rPh>
    <rPh sb="1" eb="3">
      <t>タチバナ</t>
    </rPh>
    <rPh sb="3" eb="4">
      <t>マチ</t>
    </rPh>
    <phoneticPr fontId="0"/>
  </si>
  <si>
    <t>上ノ島町</t>
    <rPh sb="0" eb="1">
      <t>ウエ</t>
    </rPh>
    <rPh sb="2" eb="3">
      <t>シマ</t>
    </rPh>
    <rPh sb="3" eb="4">
      <t>マチ</t>
    </rPh>
    <phoneticPr fontId="0"/>
  </si>
  <si>
    <t>１０丁目</t>
    <rPh sb="2" eb="4">
      <t>チョウメ</t>
    </rPh>
    <phoneticPr fontId="0"/>
  </si>
  <si>
    <t>１１丁目</t>
    <rPh sb="2" eb="4">
      <t>チョウメ</t>
    </rPh>
    <phoneticPr fontId="0"/>
  </si>
  <si>
    <t>１２丁目</t>
    <rPh sb="2" eb="4">
      <t>チョウメ</t>
    </rPh>
    <phoneticPr fontId="0"/>
  </si>
  <si>
    <t>武庫之荘西</t>
    <rPh sb="0" eb="4">
      <t>ムコノソウ</t>
    </rPh>
    <rPh sb="4" eb="5">
      <t>ニシ</t>
    </rPh>
    <phoneticPr fontId="0"/>
  </si>
  <si>
    <t>栗山町</t>
    <rPh sb="0" eb="2">
      <t>クリヤマ</t>
    </rPh>
    <rPh sb="2" eb="3">
      <t>マチ</t>
    </rPh>
    <phoneticPr fontId="0"/>
  </si>
  <si>
    <t>武庫之荘本町(17)</t>
    <rPh sb="0" eb="4">
      <t>ムコノソウ</t>
    </rPh>
    <rPh sb="4" eb="6">
      <t>ホンマチ</t>
    </rPh>
    <phoneticPr fontId="0"/>
  </si>
  <si>
    <t>武庫総数</t>
    <rPh sb="0" eb="2">
      <t>ムコ</t>
    </rPh>
    <rPh sb="2" eb="4">
      <t>ソウスウ</t>
    </rPh>
    <phoneticPr fontId="0"/>
  </si>
  <si>
    <t>武庫之荘</t>
    <rPh sb="0" eb="4">
      <t>ムコノソウ</t>
    </rPh>
    <phoneticPr fontId="0"/>
  </si>
  <si>
    <t>武庫之荘東(18)</t>
    <rPh sb="0" eb="4">
      <t>ムコノソウ</t>
    </rPh>
    <rPh sb="4" eb="5">
      <t>ヒガシ</t>
    </rPh>
    <phoneticPr fontId="0"/>
  </si>
  <si>
    <t>常吉</t>
    <rPh sb="0" eb="1">
      <t>ツネ</t>
    </rPh>
    <rPh sb="1" eb="2">
      <t>キチ</t>
    </rPh>
    <phoneticPr fontId="0"/>
  </si>
  <si>
    <t>武庫の里</t>
    <rPh sb="0" eb="2">
      <t>ムコ</t>
    </rPh>
    <rPh sb="3" eb="4">
      <t>サト</t>
    </rPh>
    <phoneticPr fontId="0"/>
  </si>
  <si>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0"/>
  </si>
  <si>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0"/>
  </si>
  <si>
    <t>(14) 2・3丁目の一部と、4・5丁目は大庄地区</t>
    <rPh sb="8" eb="10">
      <t>チョウメ</t>
    </rPh>
    <rPh sb="11" eb="13">
      <t>イチブ</t>
    </rPh>
    <rPh sb="18" eb="20">
      <t>チョウメ</t>
    </rPh>
    <rPh sb="21" eb="23">
      <t>オオショウ</t>
    </rPh>
    <rPh sb="23" eb="25">
      <t>チク</t>
    </rPh>
    <phoneticPr fontId="0"/>
  </si>
  <si>
    <t>園田総数</t>
    <rPh sb="0" eb="2">
      <t>ソノダ</t>
    </rPh>
    <rPh sb="2" eb="4">
      <t>ソウスウ</t>
    </rPh>
    <phoneticPr fontId="0"/>
  </si>
  <si>
    <t>田能</t>
    <rPh sb="0" eb="2">
      <t>タノウ</t>
    </rPh>
    <phoneticPr fontId="0"/>
  </si>
  <si>
    <t>東園田町</t>
    <rPh sb="0" eb="1">
      <t>ヒガシ</t>
    </rPh>
    <rPh sb="1" eb="3">
      <t>ソノダ</t>
    </rPh>
    <rPh sb="3" eb="4">
      <t>マチ</t>
    </rPh>
    <phoneticPr fontId="0"/>
  </si>
  <si>
    <r>
      <t>椎堂</t>
    </r>
    <r>
      <rPr>
        <sz val="6"/>
        <rFont val="ＭＳ Ｐ明朝"/>
        <family val="1"/>
        <charset val="128"/>
      </rPr>
      <t>［しどう］</t>
    </r>
    <rPh sb="0" eb="1">
      <t>シイ</t>
    </rPh>
    <rPh sb="1" eb="2">
      <t>ドウ</t>
    </rPh>
    <phoneticPr fontId="0"/>
  </si>
  <si>
    <t>猪名寺</t>
    <rPh sb="0" eb="3">
      <t>イナデラ</t>
    </rPh>
    <phoneticPr fontId="0"/>
  </si>
  <si>
    <t>戸ノ内町</t>
    <rPh sb="0" eb="1">
      <t>ト</t>
    </rPh>
    <rPh sb="2" eb="3">
      <t>ウチ</t>
    </rPh>
    <rPh sb="3" eb="4">
      <t>マチ</t>
    </rPh>
    <phoneticPr fontId="0"/>
  </si>
  <si>
    <t>南清水</t>
    <rPh sb="0" eb="1">
      <t>ミナミ</t>
    </rPh>
    <rPh sb="1" eb="3">
      <t>シミズ</t>
    </rPh>
    <phoneticPr fontId="0"/>
  </si>
  <si>
    <t>御園</t>
    <rPh sb="0" eb="2">
      <t>ミソノ</t>
    </rPh>
    <phoneticPr fontId="0"/>
  </si>
  <si>
    <t>東塚口町</t>
    <rPh sb="0" eb="1">
      <t>ヒガシ</t>
    </rPh>
    <rPh sb="1" eb="3">
      <t>ツカグチ</t>
    </rPh>
    <rPh sb="3" eb="4">
      <t>マチ</t>
    </rPh>
    <phoneticPr fontId="0"/>
  </si>
  <si>
    <t>口田中</t>
    <rPh sb="0" eb="1">
      <t>クチ</t>
    </rPh>
    <rPh sb="1" eb="3">
      <t>タナカ</t>
    </rPh>
    <phoneticPr fontId="0"/>
  </si>
  <si>
    <t>南塚口町(19)</t>
    <rPh sb="0" eb="1">
      <t>ミナミ</t>
    </rPh>
    <rPh sb="1" eb="3">
      <t>ツカグチ</t>
    </rPh>
    <rPh sb="3" eb="4">
      <t>マチ</t>
    </rPh>
    <phoneticPr fontId="0"/>
  </si>
  <si>
    <t>瓦宮</t>
    <rPh sb="0" eb="1">
      <t>カワラ</t>
    </rPh>
    <rPh sb="1" eb="2">
      <t>ミヤ</t>
    </rPh>
    <phoneticPr fontId="0"/>
  </si>
  <si>
    <r>
      <t>食満</t>
    </r>
    <r>
      <rPr>
        <sz val="6"/>
        <rFont val="ＭＳ Ｐ明朝"/>
        <family val="1"/>
        <charset val="128"/>
      </rPr>
      <t>［けま］</t>
    </r>
    <rPh sb="0" eb="1">
      <t>ｹ</t>
    </rPh>
    <rPh sb="1" eb="2">
      <t>ﾏ</t>
    </rPh>
    <phoneticPr fontId="15" type="halfwidthKatakana"/>
  </si>
  <si>
    <t>上坂部</t>
    <rPh sb="0" eb="1">
      <t>カミ</t>
    </rPh>
    <rPh sb="1" eb="3">
      <t>サカベ</t>
    </rPh>
    <phoneticPr fontId="0"/>
  </si>
  <si>
    <r>
      <t>若王寺</t>
    </r>
    <r>
      <rPr>
        <sz val="6"/>
        <rFont val="ＭＳ Ｐ明朝"/>
        <family val="1"/>
        <charset val="128"/>
      </rPr>
      <t>［なこうじ］</t>
    </r>
    <rPh sb="0" eb="1">
      <t>ワカ</t>
    </rPh>
    <rPh sb="1" eb="2">
      <t>オウ</t>
    </rPh>
    <rPh sb="2" eb="3">
      <t>テラ</t>
    </rPh>
    <phoneticPr fontId="0"/>
  </si>
  <si>
    <t>小中島</t>
    <rPh sb="0" eb="2">
      <t>コナカ</t>
    </rPh>
    <rPh sb="2" eb="3">
      <t>ジマ</t>
    </rPh>
    <phoneticPr fontId="0"/>
  </si>
  <si>
    <t>下坂部(20)</t>
    <rPh sb="0" eb="1">
      <t>シモ</t>
    </rPh>
    <rPh sb="1" eb="3">
      <t>サカベ</t>
    </rPh>
    <phoneticPr fontId="0"/>
  </si>
  <si>
    <t>(19) 5・6丁目の一部と、7・8丁目は立花地区</t>
    <rPh sb="8" eb="10">
      <t>チョウメ</t>
    </rPh>
    <rPh sb="11" eb="13">
      <t>イチブ</t>
    </rPh>
    <rPh sb="18" eb="20">
      <t>チョウメ</t>
    </rPh>
    <rPh sb="21" eb="23">
      <t>タチバナ</t>
    </rPh>
    <rPh sb="23" eb="25">
      <t>チク</t>
    </rPh>
    <phoneticPr fontId="0"/>
  </si>
  <si>
    <t>(20) 1～3丁目と、4丁目の一部は小田地区</t>
    <rPh sb="8" eb="10">
      <t>チョウメ</t>
    </rPh>
    <rPh sb="13" eb="15">
      <t>チョウメ</t>
    </rPh>
    <rPh sb="16" eb="18">
      <t>イチブ</t>
    </rPh>
    <rPh sb="19" eb="21">
      <t>オダ</t>
    </rPh>
    <rPh sb="21" eb="23">
      <t>チク</t>
    </rPh>
    <phoneticPr fontId="0"/>
  </si>
  <si>
    <t>　年 初  ・ 月 初 現 在</t>
    <rPh sb="1" eb="2">
      <t>ネン</t>
    </rPh>
    <rPh sb="3" eb="4">
      <t>ハツ</t>
    </rPh>
    <rPh sb="8" eb="9">
      <t>ガツ</t>
    </rPh>
    <rPh sb="10" eb="11">
      <t>ハツ</t>
    </rPh>
    <rPh sb="12" eb="13">
      <t>ゲン</t>
    </rPh>
    <rPh sb="14" eb="15">
      <t>ザイ</t>
    </rPh>
    <phoneticPr fontId="2"/>
  </si>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</sst>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0_ "/>
    <numFmt numFmtId="177" formatCode="#,##0;&quot;△ &quot;#,##0"/>
    <numFmt numFmtId="178" formatCode="0.0\_x000a_%"/>
    <numFmt numFmtId="179" formatCode="#,##0.00_);[Red]\(#,##0.00\)"/>
    <numFmt numFmtId="180" formatCode="\(@\)"/>
    <numFmt numFmtId="181" formatCode="\(#,##0\);[Red]\(#,##0\)"/>
    <numFmt numFmtId="182" formatCode="\(#,##0\)"/>
    <numFmt numFmtId="183" formatCode="_ * #,##0_ ;_ * \-#,##0_ ;_ * &quot;(-)&quot;_ ;_ @_ "/>
    <numFmt numFmtId="184" formatCode="_ * \(#,##0\)_ ;_ * \(\-#,##0\)_ ;_ * &quot;(-)&quot;_ ;_ @_ "/>
    <numFmt numFmtId="185" formatCode="\(#,###\)"/>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8"/>
      <name val="ＭＳ Ｐ明朝"/>
      <family val="1"/>
      <charset val="128"/>
    </font>
    <font>
      <sz val="9"/>
      <color indexed="9"/>
      <name val="ＭＳ Ｐ明朝"/>
      <family val="1"/>
      <charset val="128"/>
    </font>
    <font>
      <sz val="8"/>
      <name val="ＭＳ Ｐゴシック"/>
      <family val="3"/>
      <charset val="128"/>
    </font>
    <font>
      <sz val="11"/>
      <name val="ＭＳ Ｐ明朝"/>
      <family val="1"/>
      <charset val="128"/>
    </font>
    <font>
      <sz val="20"/>
      <name val="ＭＳ Ｐ明朝"/>
      <family val="1"/>
      <charset val="128"/>
    </font>
    <font>
      <b/>
      <sz val="12"/>
      <name val="ＭＳ Ｐ明朝"/>
      <family val="1"/>
      <charset val="128"/>
    </font>
    <font>
      <sz val="10"/>
      <name val="ＭＳ Ｐ明朝"/>
      <family val="1"/>
      <charset val="128"/>
    </font>
    <font>
      <sz val="8"/>
      <name val="ＭＳ Ｐ明朝"/>
      <family val="1"/>
      <charset val="128"/>
      <scheme val="minor"/>
    </font>
    <font>
      <sz val="9"/>
      <color indexed="10"/>
      <name val="ＭＳ Ｐ明朝"/>
      <family val="1"/>
      <charset val="128"/>
    </font>
    <font>
      <sz val="6"/>
      <name val="ＭＳ Ｐ明朝"/>
      <family val="1"/>
      <charset val="128"/>
    </font>
    <font>
      <sz val="5"/>
      <name val="ＭＳ Ｐゴシック"/>
      <family val="3"/>
      <charset val="128"/>
    </font>
    <font>
      <sz val="9"/>
      <color rgb="FF0070C0"/>
      <name val="ＭＳ Ｐ明朝"/>
      <family val="1"/>
      <charset val="128"/>
    </font>
  </fonts>
  <fills count="3">
    <fill>
      <patternFill patternType="none"/>
    </fill>
    <fill>
      <patternFill patternType="gray125"/>
    </fill>
    <fill>
      <patternFill patternType="solid">
        <fgColor indexed="42"/>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xf numFmtId="176" fontId="3"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center"/>
    </xf>
    <xf numFmtId="176" fontId="3" fillId="0" borderId="0" xfId="0" applyNumberFormat="1" applyFont="1" applyAlignment="1"/>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xf numFmtId="0" fontId="6" fillId="0" borderId="4" xfId="0" applyFont="1" applyBorder="1" applyAlignment="1"/>
    <xf numFmtId="0" fontId="3" fillId="0" borderId="5" xfId="0" applyFont="1" applyBorder="1" applyAlignment="1"/>
    <xf numFmtId="0" fontId="3" fillId="0" borderId="0" xfId="0" applyFont="1" applyAlignment="1">
      <alignment horizontal="right" vertical="center"/>
    </xf>
    <xf numFmtId="0" fontId="3" fillId="0" borderId="0" xfId="0" applyFont="1" applyAlignment="1">
      <alignment horizontal="center"/>
    </xf>
    <xf numFmtId="0" fontId="5" fillId="0" borderId="0" xfId="0" applyFont="1" applyAlignment="1">
      <alignment vertical="center"/>
    </xf>
    <xf numFmtId="0" fontId="3" fillId="0" borderId="6" xfId="0" applyFont="1" applyBorder="1" applyAlignment="1">
      <alignment horizontal="center" vertical="center"/>
    </xf>
    <xf numFmtId="0" fontId="7" fillId="0" borderId="0" xfId="0" applyFont="1" applyAlignment="1"/>
    <xf numFmtId="176" fontId="3" fillId="0" borderId="0" xfId="0" applyNumberFormat="1" applyFont="1" applyAlignment="1">
      <alignment horizontal="right"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pplyAlignment="1">
      <alignment horizontal="center"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38" fontId="3" fillId="0" borderId="0" xfId="1" applyFont="1">
      <alignment vertical="center"/>
    </xf>
    <xf numFmtId="38" fontId="3" fillId="0" borderId="7" xfId="1" applyFont="1" applyBorder="1">
      <alignment vertical="center"/>
    </xf>
    <xf numFmtId="0" fontId="3" fillId="0" borderId="0" xfId="0" applyFont="1" applyAlignment="1">
      <alignment horizontal="center" vertical="top"/>
    </xf>
    <xf numFmtId="178" fontId="3" fillId="0" borderId="0" xfId="0" applyNumberFormat="1" applyFont="1" applyAlignment="1">
      <alignment vertical="top" wrapText="1"/>
    </xf>
    <xf numFmtId="0" fontId="7" fillId="0" borderId="0" xfId="0" applyFont="1" applyAlignment="1">
      <alignment horizontal="center"/>
    </xf>
    <xf numFmtId="0" fontId="3" fillId="0" borderId="5" xfId="0" applyFont="1" applyBorder="1" applyAlignment="1">
      <alignment horizontal="center" vertical="center"/>
    </xf>
    <xf numFmtId="0" fontId="3" fillId="0" borderId="13" xfId="0" applyFont="1" applyBorder="1" applyAlignment="1">
      <alignment horizontal="center"/>
    </xf>
    <xf numFmtId="49" fontId="3" fillId="0" borderId="12" xfId="0" applyNumberFormat="1" applyFont="1" applyBorder="1" applyAlignment="1">
      <alignment horizontal="center" vertical="top"/>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lignment vertical="center"/>
    </xf>
    <xf numFmtId="38" fontId="3" fillId="0" borderId="7" xfId="1" applyFont="1" applyBorder="1" applyAlignment="1"/>
    <xf numFmtId="38" fontId="3" fillId="0" borderId="0" xfId="1" applyFont="1" applyBorder="1" applyAlignment="1"/>
    <xf numFmtId="177" fontId="3" fillId="0" borderId="7" xfId="1" applyNumberFormat="1" applyFont="1" applyBorder="1" applyAlignment="1"/>
    <xf numFmtId="0" fontId="0" fillId="0" borderId="2" xfId="0" applyBorder="1">
      <alignment vertical="center"/>
    </xf>
    <xf numFmtId="0" fontId="0" fillId="0" borderId="12" xfId="0" applyBorder="1">
      <alignment vertical="center"/>
    </xf>
    <xf numFmtId="0" fontId="3" fillId="0" borderId="13" xfId="0" applyFont="1" applyBorder="1">
      <alignment vertical="center"/>
    </xf>
    <xf numFmtId="0" fontId="6" fillId="0" borderId="0" xfId="0" applyFont="1" applyAlignment="1">
      <alignment horizontal="center" vertical="center"/>
    </xf>
    <xf numFmtId="177" fontId="3" fillId="0" borderId="0" xfId="1" applyNumberFormat="1" applyFont="1">
      <alignment vertical="center"/>
    </xf>
    <xf numFmtId="38" fontId="3" fillId="0" borderId="0" xfId="1" applyFont="1" applyAlignment="1">
      <alignment horizontal="center" vertical="center"/>
    </xf>
    <xf numFmtId="38" fontId="3" fillId="0" borderId="13" xfId="1" applyFont="1" applyBorder="1">
      <alignment vertical="center"/>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left" vertical="center"/>
    </xf>
    <xf numFmtId="38" fontId="3" fillId="0" borderId="0" xfId="1" applyFont="1" applyAlignment="1"/>
    <xf numFmtId="38" fontId="3" fillId="0" borderId="0" xfId="1" applyFont="1" applyAlignment="1">
      <alignment horizontal="right"/>
    </xf>
    <xf numFmtId="0" fontId="3" fillId="0" borderId="0" xfId="0" applyFont="1" applyAlignment="1">
      <alignment horizontal="right"/>
    </xf>
    <xf numFmtId="0" fontId="3" fillId="0" borderId="7" xfId="0" applyFont="1" applyBorder="1" applyAlignment="1"/>
    <xf numFmtId="0" fontId="3" fillId="0" borderId="0" xfId="0" applyFont="1" applyBorder="1" applyAlignment="1"/>
    <xf numFmtId="38" fontId="3" fillId="0" borderId="0" xfId="1" applyFont="1" applyBorder="1" applyAlignment="1">
      <alignment horizontal="right"/>
    </xf>
    <xf numFmtId="0" fontId="3" fillId="0" borderId="0" xfId="0" applyFont="1" applyBorder="1" applyAlignment="1">
      <alignment horizontal="right"/>
    </xf>
    <xf numFmtId="0" fontId="3" fillId="0" borderId="2" xfId="0" applyFont="1" applyBorder="1" applyAlignment="1"/>
    <xf numFmtId="0" fontId="3" fillId="0" borderId="12" xfId="0" applyFont="1" applyBorder="1" applyAlignment="1"/>
    <xf numFmtId="38" fontId="3" fillId="0" borderId="0" xfId="1" applyFont="1" applyAlignment="1">
      <alignment horizontal="right" vertical="center"/>
    </xf>
    <xf numFmtId="38" fontId="4" fillId="0" borderId="0" xfId="1" applyFont="1">
      <alignment vertical="center"/>
    </xf>
    <xf numFmtId="38" fontId="3" fillId="0" borderId="0" xfId="1" applyFont="1" applyAlignment="1">
      <alignment horizontal="center"/>
    </xf>
    <xf numFmtId="38" fontId="3" fillId="0" borderId="1" xfId="1" applyFont="1" applyBorder="1" applyAlignment="1">
      <alignment horizontal="center" vertical="center"/>
    </xf>
    <xf numFmtId="38" fontId="3" fillId="0" borderId="11" xfId="1" applyFont="1" applyBorder="1" applyAlignment="1">
      <alignment horizontal="center" vertical="center"/>
    </xf>
    <xf numFmtId="38" fontId="3" fillId="0" borderId="6" xfId="1" applyFont="1" applyBorder="1" applyAlignment="1">
      <alignment horizontal="center" vertical="center"/>
    </xf>
    <xf numFmtId="38" fontId="3" fillId="0" borderId="2" xfId="1" applyFont="1" applyBorder="1">
      <alignment vertical="center"/>
    </xf>
    <xf numFmtId="38" fontId="3" fillId="0" borderId="12" xfId="1" applyFont="1" applyBorder="1">
      <alignment vertical="center"/>
    </xf>
    <xf numFmtId="0" fontId="6" fillId="0" borderId="0" xfId="0" applyFont="1">
      <alignment vertical="center"/>
    </xf>
    <xf numFmtId="179" fontId="3" fillId="0" borderId="0" xfId="0" applyNumberFormat="1" applyFont="1">
      <alignment vertical="center"/>
    </xf>
    <xf numFmtId="0" fontId="3" fillId="0" borderId="7" xfId="0" applyFont="1" applyBorder="1" applyAlignment="1">
      <alignment horizontal="right" vertical="center"/>
    </xf>
    <xf numFmtId="49" fontId="3" fillId="0" borderId="7" xfId="0" applyNumberFormat="1" applyFont="1" applyBorder="1" applyAlignment="1">
      <alignment horizontal="right" vertical="center"/>
    </xf>
    <xf numFmtId="0" fontId="6" fillId="0" borderId="2" xfId="0" applyFont="1" applyBorder="1">
      <alignment vertical="center"/>
    </xf>
    <xf numFmtId="49" fontId="3" fillId="0" borderId="1" xfId="2" applyNumberFormat="1" applyFont="1" applyBorder="1" applyAlignment="1">
      <alignment horizontal="center" vertical="center"/>
    </xf>
    <xf numFmtId="0" fontId="3" fillId="0" borderId="6" xfId="2" applyFont="1" applyBorder="1" applyAlignment="1">
      <alignment horizontal="center" vertical="center"/>
    </xf>
    <xf numFmtId="0" fontId="3" fillId="0" borderId="11" xfId="2" applyFont="1" applyBorder="1" applyAlignment="1">
      <alignment horizontal="center" vertical="center"/>
    </xf>
    <xf numFmtId="49" fontId="3" fillId="0" borderId="0" xfId="2" applyNumberFormat="1" applyFont="1" applyAlignment="1">
      <alignment horizontal="left"/>
    </xf>
    <xf numFmtId="3" fontId="3" fillId="0" borderId="6" xfId="2" applyNumberFormat="1" applyFont="1" applyFill="1" applyBorder="1"/>
    <xf numFmtId="49" fontId="3" fillId="0" borderId="0" xfId="2" applyNumberFormat="1" applyFont="1" applyAlignment="1">
      <alignment horizontal="center"/>
    </xf>
    <xf numFmtId="3" fontId="3" fillId="0" borderId="8" xfId="2" applyNumberFormat="1" applyFont="1" applyFill="1" applyBorder="1"/>
    <xf numFmtId="3" fontId="3" fillId="0" borderId="14" xfId="2" applyNumberFormat="1" applyFont="1" applyFill="1" applyBorder="1"/>
    <xf numFmtId="3" fontId="3" fillId="0" borderId="10" xfId="2" applyNumberFormat="1" applyFont="1" applyFill="1" applyBorder="1"/>
    <xf numFmtId="38" fontId="3" fillId="0" borderId="10" xfId="1" applyFont="1" applyFill="1" applyBorder="1" applyAlignment="1"/>
    <xf numFmtId="38" fontId="3" fillId="0" borderId="6" xfId="1" applyFont="1" applyFill="1" applyBorder="1" applyAlignment="1"/>
    <xf numFmtId="38" fontId="3" fillId="0" borderId="8" xfId="1" applyFont="1" applyFill="1" applyBorder="1" applyAlignment="1"/>
    <xf numFmtId="38" fontId="3" fillId="0" borderId="14" xfId="1" applyFont="1" applyFill="1" applyBorder="1" applyAlignment="1"/>
    <xf numFmtId="49" fontId="3" fillId="0" borderId="2" xfId="2" applyNumberFormat="1" applyFont="1" applyBorder="1" applyAlignment="1">
      <alignment horizontal="center"/>
    </xf>
    <xf numFmtId="49" fontId="1" fillId="0" borderId="0" xfId="2" applyNumberFormat="1"/>
    <xf numFmtId="3" fontId="1" fillId="0" borderId="0" xfId="2" applyNumberFormat="1"/>
    <xf numFmtId="0" fontId="3" fillId="0" borderId="0" xfId="2" applyFont="1"/>
    <xf numFmtId="0" fontId="3" fillId="0" borderId="0" xfId="2" applyFont="1" applyAlignment="1">
      <alignment horizontal="right"/>
    </xf>
    <xf numFmtId="0" fontId="1" fillId="0" borderId="0" xfId="2"/>
    <xf numFmtId="0" fontId="3" fillId="0" borderId="3" xfId="2" applyFont="1" applyBorder="1" applyAlignment="1">
      <alignment horizontal="center"/>
    </xf>
    <xf numFmtId="0" fontId="3" fillId="0" borderId="6" xfId="2" applyFont="1" applyBorder="1" applyAlignment="1">
      <alignment horizontal="center"/>
    </xf>
    <xf numFmtId="0" fontId="3" fillId="0" borderId="1" xfId="2" applyFont="1" applyBorder="1" applyAlignment="1">
      <alignment horizontal="center"/>
    </xf>
    <xf numFmtId="49" fontId="3" fillId="0" borderId="4" xfId="2" applyNumberFormat="1" applyFont="1" applyBorder="1" applyAlignment="1">
      <alignment horizontal="center"/>
    </xf>
    <xf numFmtId="38" fontId="3" fillId="0" borderId="0" xfId="1" applyFont="1" applyFill="1" applyBorder="1" applyAlignment="1"/>
    <xf numFmtId="38" fontId="3" fillId="0" borderId="1" xfId="1" applyFont="1" applyBorder="1" applyAlignment="1">
      <alignment horizontal="center"/>
    </xf>
    <xf numFmtId="38" fontId="3" fillId="0" borderId="6" xfId="1" applyFont="1" applyBorder="1" applyAlignment="1">
      <alignment horizontal="center"/>
    </xf>
    <xf numFmtId="0" fontId="3" fillId="0" borderId="1" xfId="2" applyFont="1" applyBorder="1" applyAlignment="1">
      <alignment horizontal="center" vertical="center"/>
    </xf>
    <xf numFmtId="49" fontId="3" fillId="0" borderId="0" xfId="1" applyNumberFormat="1" applyFont="1" applyAlignment="1">
      <alignment horizontal="center"/>
    </xf>
    <xf numFmtId="38" fontId="3" fillId="0" borderId="7" xfId="1" applyFont="1" applyBorder="1" applyAlignment="1">
      <alignment horizontal="right"/>
    </xf>
    <xf numFmtId="49" fontId="3" fillId="0" borderId="0" xfId="1" quotePrefix="1" applyNumberFormat="1" applyFont="1" applyAlignment="1">
      <alignment horizontal="center"/>
    </xf>
    <xf numFmtId="38" fontId="3" fillId="0" borderId="0" xfId="2" applyNumberFormat="1" applyFont="1" applyBorder="1"/>
    <xf numFmtId="38" fontId="3" fillId="0" borderId="0" xfId="1" applyFont="1" applyFill="1" applyBorder="1" applyAlignment="1">
      <alignment horizontal="right"/>
    </xf>
    <xf numFmtId="49" fontId="3" fillId="0" borderId="4" xfId="1" applyNumberFormat="1" applyFont="1" applyBorder="1" applyAlignment="1">
      <alignment horizontal="center"/>
    </xf>
    <xf numFmtId="49" fontId="3" fillId="0" borderId="4" xfId="1" quotePrefix="1" applyNumberFormat="1" applyFont="1" applyBorder="1" applyAlignment="1">
      <alignment horizontal="center"/>
    </xf>
    <xf numFmtId="49" fontId="3" fillId="0" borderId="4" xfId="1" quotePrefix="1" applyNumberFormat="1" applyFont="1" applyFill="1" applyBorder="1" applyAlignment="1">
      <alignment horizontal="center"/>
    </xf>
    <xf numFmtId="0" fontId="3" fillId="0" borderId="3" xfId="2" applyFont="1" applyBorder="1"/>
    <xf numFmtId="177" fontId="3" fillId="0" borderId="3" xfId="2" applyNumberFormat="1" applyFont="1" applyBorder="1"/>
    <xf numFmtId="177" fontId="3" fillId="0" borderId="11" xfId="2" applyNumberFormat="1" applyFont="1" applyBorder="1"/>
    <xf numFmtId="0" fontId="3" fillId="0" borderId="4" xfId="2" applyFont="1" applyBorder="1"/>
    <xf numFmtId="177" fontId="3" fillId="0" borderId="0" xfId="2" applyNumberFormat="1" applyFont="1" applyFill="1" applyBorder="1"/>
    <xf numFmtId="177" fontId="3" fillId="0" borderId="0" xfId="2" applyNumberFormat="1" applyFont="1" applyBorder="1"/>
    <xf numFmtId="0" fontId="3" fillId="0" borderId="0" xfId="2" applyFont="1" applyFill="1" applyBorder="1"/>
    <xf numFmtId="177" fontId="3" fillId="0" borderId="0" xfId="2" applyNumberFormat="1" applyFont="1" applyFill="1"/>
    <xf numFmtId="0" fontId="8" fillId="0" borderId="0" xfId="0" applyFont="1">
      <alignment vertical="center"/>
    </xf>
    <xf numFmtId="176" fontId="3" fillId="0" borderId="0" xfId="0" applyNumberFormat="1" applyFont="1" applyFill="1" applyAlignment="1">
      <alignment horizontal="center"/>
    </xf>
    <xf numFmtId="0" fontId="5" fillId="0" borderId="0" xfId="0" applyFont="1" applyAlignment="1">
      <alignment horizontal="right" vertical="center"/>
    </xf>
    <xf numFmtId="38" fontId="3" fillId="0" borderId="7" xfId="1" applyFont="1" applyFill="1" applyBorder="1">
      <alignment vertical="center"/>
    </xf>
    <xf numFmtId="38" fontId="3" fillId="0" borderId="0" xfId="1" applyFont="1" applyFill="1">
      <alignment vertical="center"/>
    </xf>
    <xf numFmtId="177" fontId="3" fillId="0" borderId="0" xfId="1" applyNumberFormat="1" applyFont="1" applyFill="1">
      <alignment vertical="center"/>
    </xf>
    <xf numFmtId="0" fontId="3" fillId="0" borderId="2" xfId="0" applyFont="1" applyFill="1" applyBorder="1">
      <alignment vertical="center"/>
    </xf>
    <xf numFmtId="0" fontId="12" fillId="0" borderId="0" xfId="0" applyFont="1" applyAlignment="1">
      <alignment horizontal="center"/>
    </xf>
    <xf numFmtId="0" fontId="12" fillId="0" borderId="0" xfId="0" applyFont="1" applyAlignment="1">
      <alignment vertical="top"/>
    </xf>
    <xf numFmtId="0" fontId="3" fillId="0" borderId="0" xfId="0" applyFont="1" applyAlignment="1">
      <alignment horizontal="right" vertical="top"/>
    </xf>
    <xf numFmtId="177" fontId="3" fillId="0" borderId="0" xfId="1" applyNumberFormat="1" applyFont="1" applyFill="1" applyBorder="1" applyAlignment="1" applyProtection="1">
      <alignment horizontal="right"/>
    </xf>
    <xf numFmtId="177" fontId="3" fillId="0" borderId="0" xfId="1" applyNumberFormat="1" applyFont="1" applyFill="1" applyBorder="1" applyAlignment="1"/>
    <xf numFmtId="0" fontId="5" fillId="0" borderId="0" xfId="0" applyFont="1" applyAlignment="1">
      <alignment horizontal="left" vertical="center"/>
    </xf>
    <xf numFmtId="0" fontId="5" fillId="0" borderId="15" xfId="0" applyFont="1" applyBorder="1" applyAlignment="1">
      <alignment horizontal="left" vertical="center"/>
    </xf>
    <xf numFmtId="0" fontId="3" fillId="0" borderId="0" xfId="0" applyFont="1" applyBorder="1">
      <alignment vertical="center"/>
    </xf>
    <xf numFmtId="179" fontId="3" fillId="0" borderId="0" xfId="0" applyNumberFormat="1" applyFont="1" applyBorder="1">
      <alignment vertical="center"/>
    </xf>
    <xf numFmtId="178" fontId="3" fillId="0" borderId="0" xfId="0" applyNumberFormat="1" applyFont="1" applyBorder="1" applyAlignment="1">
      <alignment vertical="top" wrapText="1"/>
    </xf>
    <xf numFmtId="0" fontId="3" fillId="0" borderId="4" xfId="0" applyFont="1" applyBorder="1">
      <alignment vertical="center"/>
    </xf>
    <xf numFmtId="0" fontId="3" fillId="0" borderId="5" xfId="0" applyFont="1" applyBorder="1">
      <alignment vertical="center"/>
    </xf>
    <xf numFmtId="0" fontId="5" fillId="0" borderId="15"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0" xfId="0" applyBorder="1">
      <alignment vertical="center"/>
    </xf>
    <xf numFmtId="0" fontId="3" fillId="0" borderId="0" xfId="0" applyFont="1" applyBorder="1" applyAlignment="1">
      <alignment vertical="center"/>
    </xf>
    <xf numFmtId="41" fontId="3" fillId="0" borderId="0" xfId="1" applyNumberFormat="1" applyFont="1" applyFill="1">
      <alignment vertical="center"/>
    </xf>
    <xf numFmtId="41" fontId="3" fillId="0" borderId="0" xfId="1" applyNumberFormat="1" applyFont="1">
      <alignment vertical="center"/>
    </xf>
    <xf numFmtId="0" fontId="3" fillId="0" borderId="4" xfId="0" applyFont="1" applyBorder="1" applyAlignment="1">
      <alignment vertical="center"/>
    </xf>
    <xf numFmtId="41" fontId="3" fillId="0" borderId="0" xfId="1" applyNumberFormat="1" applyFont="1" applyAlignment="1">
      <alignment horizontal="right" vertical="center"/>
    </xf>
    <xf numFmtId="0" fontId="3" fillId="0" borderId="15" xfId="0" applyFont="1" applyBorder="1">
      <alignment vertical="center"/>
    </xf>
    <xf numFmtId="177" fontId="3" fillId="0" borderId="0" xfId="0" applyNumberFormat="1" applyFont="1" applyBorder="1">
      <alignment vertical="center"/>
    </xf>
    <xf numFmtId="177" fontId="3" fillId="0" borderId="0" xfId="0" applyNumberFormat="1" applyFont="1">
      <alignment vertical="center"/>
    </xf>
    <xf numFmtId="0" fontId="3" fillId="0" borderId="16" xfId="0" applyFont="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Continuous" vertical="center"/>
    </xf>
    <xf numFmtId="0" fontId="3" fillId="0" borderId="3" xfId="0" applyFont="1" applyBorder="1" applyAlignment="1">
      <alignment horizontal="centerContinuous" vertical="center"/>
    </xf>
    <xf numFmtId="0" fontId="3" fillId="0" borderId="11" xfId="0" applyFont="1" applyBorder="1" applyAlignment="1">
      <alignment horizontal="centerContinuous" vertical="center"/>
    </xf>
    <xf numFmtId="0" fontId="5" fillId="0" borderId="0" xfId="0" applyFont="1" applyAlignment="1">
      <alignment vertical="top"/>
    </xf>
    <xf numFmtId="0" fontId="5" fillId="0" borderId="0" xfId="0" applyFont="1" applyAlignment="1"/>
    <xf numFmtId="0" fontId="0" fillId="0" borderId="0" xfId="0"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12" xfId="0" applyFill="1" applyBorder="1">
      <alignment vertical="center"/>
    </xf>
    <xf numFmtId="177" fontId="3" fillId="0" borderId="2" xfId="0" applyNumberFormat="1" applyFont="1" applyFill="1" applyBorder="1">
      <alignment vertical="center"/>
    </xf>
    <xf numFmtId="177" fontId="3" fillId="0" borderId="2" xfId="0" applyNumberFormat="1" applyFont="1" applyBorder="1">
      <alignment vertical="center"/>
    </xf>
    <xf numFmtId="41" fontId="3" fillId="0" borderId="0" xfId="0" applyNumberFormat="1" applyFont="1" applyFill="1">
      <alignment vertical="center"/>
    </xf>
    <xf numFmtId="41" fontId="3" fillId="0" borderId="0" xfId="0" applyNumberFormat="1" applyFont="1">
      <alignment vertical="center"/>
    </xf>
    <xf numFmtId="41" fontId="3" fillId="0" borderId="0" xfId="0" applyNumberFormat="1" applyFont="1" applyAlignment="1">
      <alignment horizontal="right" vertical="center"/>
    </xf>
    <xf numFmtId="41" fontId="3" fillId="0" borderId="0" xfId="0" applyNumberFormat="1" applyFont="1" applyFill="1" applyAlignment="1">
      <alignment horizontal="right" vertical="center"/>
    </xf>
    <xf numFmtId="41" fontId="0" fillId="0" borderId="0" xfId="0" applyNumberFormat="1">
      <alignment vertical="center"/>
    </xf>
    <xf numFmtId="0" fontId="3" fillId="0" borderId="13" xfId="0" applyFont="1" applyFill="1" applyBorder="1">
      <alignment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Continuous" vertical="center"/>
    </xf>
    <xf numFmtId="0" fontId="3" fillId="0" borderId="0" xfId="0" applyFont="1" applyFill="1">
      <alignment vertical="center"/>
    </xf>
    <xf numFmtId="0" fontId="3" fillId="0" borderId="0" xfId="0" applyFont="1" applyFill="1" applyAlignment="1">
      <alignment horizontal="right" vertical="center"/>
    </xf>
    <xf numFmtId="0" fontId="3" fillId="0" borderId="0" xfId="0" applyNumberFormat="1" applyFont="1">
      <alignment vertical="center"/>
    </xf>
    <xf numFmtId="0" fontId="3" fillId="2" borderId="8" xfId="0" applyFont="1" applyFill="1" applyBorder="1">
      <alignment vertical="center"/>
    </xf>
    <xf numFmtId="0" fontId="3" fillId="2" borderId="9" xfId="0" applyFont="1" applyFill="1" applyBorder="1">
      <alignment vertical="center"/>
    </xf>
    <xf numFmtId="0" fontId="4" fillId="0" borderId="0" xfId="0" applyFont="1" applyFill="1">
      <alignment vertical="center"/>
    </xf>
    <xf numFmtId="0" fontId="5" fillId="0" borderId="0" xfId="0" applyFont="1" applyFill="1" applyAlignment="1"/>
    <xf numFmtId="0" fontId="3" fillId="2" borderId="9" xfId="0" applyFont="1" applyFill="1" applyBorder="1" applyAlignment="1">
      <alignment horizontal="righ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38" fontId="3" fillId="0" borderId="0" xfId="1" applyFont="1" applyBorder="1" applyAlignment="1">
      <alignment vertical="center" shrinkToFit="1"/>
    </xf>
    <xf numFmtId="0" fontId="3" fillId="0" borderId="0" xfId="1" applyNumberFormat="1" applyFont="1" applyBorder="1" applyAlignment="1">
      <alignment vertical="center" shrinkToFit="1"/>
    </xf>
    <xf numFmtId="38" fontId="3" fillId="2" borderId="9" xfId="1" applyFont="1" applyFill="1" applyBorder="1">
      <alignment vertical="center"/>
    </xf>
    <xf numFmtId="41" fontId="3" fillId="0" borderId="7" xfId="1" applyNumberFormat="1" applyFont="1" applyBorder="1">
      <alignment vertical="center"/>
    </xf>
    <xf numFmtId="41" fontId="3" fillId="0" borderId="0" xfId="1" applyNumberFormat="1" applyFont="1" applyBorder="1">
      <alignment vertical="center"/>
    </xf>
    <xf numFmtId="0" fontId="3" fillId="0" borderId="4" xfId="0" applyFont="1" applyFill="1" applyBorder="1">
      <alignment vertical="center"/>
    </xf>
    <xf numFmtId="41" fontId="3" fillId="0" borderId="0" xfId="1" applyNumberFormat="1" applyFont="1" applyFill="1" applyBorder="1" applyAlignment="1">
      <alignment vertical="center" shrinkToFit="1"/>
    </xf>
    <xf numFmtId="0" fontId="3" fillId="0" borderId="0" xfId="0" applyFont="1" applyFill="1" applyAlignment="1">
      <alignment horizontal="center" vertical="center"/>
    </xf>
    <xf numFmtId="41" fontId="13" fillId="0" borderId="0" xfId="0" applyNumberFormat="1" applyFont="1" applyAlignment="1">
      <alignment vertical="center" shrinkToFit="1"/>
    </xf>
    <xf numFmtId="38" fontId="13" fillId="0" borderId="0" xfId="1" applyFont="1" applyAlignment="1">
      <alignment vertical="center" shrinkToFit="1"/>
    </xf>
    <xf numFmtId="41" fontId="3" fillId="0" borderId="7" xfId="1" applyNumberFormat="1" applyFont="1" applyFill="1" applyBorder="1">
      <alignment vertical="center"/>
    </xf>
    <xf numFmtId="41" fontId="3" fillId="0" borderId="0" xfId="1" applyNumberFormat="1" applyFont="1" applyFill="1" applyBorder="1">
      <alignment vertical="center"/>
    </xf>
    <xf numFmtId="180" fontId="3" fillId="0" borderId="7"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182" fontId="3" fillId="0" borderId="0" xfId="0" applyNumberFormat="1" applyFont="1">
      <alignment vertical="center"/>
    </xf>
    <xf numFmtId="180" fontId="3" fillId="0" borderId="0" xfId="1" applyNumberFormat="1" applyFont="1" applyFill="1" applyBorder="1" applyAlignment="1">
      <alignment horizontal="right" vertical="center"/>
    </xf>
    <xf numFmtId="182" fontId="3" fillId="0" borderId="0" xfId="1" applyNumberFormat="1" applyFont="1">
      <alignment vertical="center"/>
    </xf>
    <xf numFmtId="180" fontId="3" fillId="0" borderId="9" xfId="1" applyNumberFormat="1" applyFont="1" applyFill="1" applyBorder="1" applyAlignment="1">
      <alignment horizontal="right" vertical="center"/>
    </xf>
    <xf numFmtId="41" fontId="3" fillId="0" borderId="7"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38" fontId="3" fillId="2" borderId="9" xfId="1" applyFont="1" applyFill="1" applyBorder="1" applyAlignment="1">
      <alignment horizontal="right" vertical="center"/>
    </xf>
    <xf numFmtId="38" fontId="3" fillId="0" borderId="0" xfId="1" applyFont="1" applyFill="1" applyBorder="1">
      <alignment vertical="center"/>
    </xf>
    <xf numFmtId="0" fontId="3" fillId="0" borderId="2" xfId="0" applyNumberFormat="1" applyFont="1" applyBorder="1">
      <alignment vertical="center"/>
    </xf>
    <xf numFmtId="0" fontId="3" fillId="2" borderId="10" xfId="0" applyFont="1" applyFill="1" applyBorder="1">
      <alignment vertical="center"/>
    </xf>
    <xf numFmtId="0" fontId="5" fillId="2" borderId="9" xfId="0" applyFont="1" applyFill="1" applyBorder="1" applyAlignment="1">
      <alignment horizontal="center"/>
    </xf>
    <xf numFmtId="38" fontId="3" fillId="2" borderId="7" xfId="1" applyFont="1" applyFill="1" applyBorder="1">
      <alignment vertical="center"/>
    </xf>
    <xf numFmtId="41" fontId="13" fillId="0" borderId="0" xfId="0" applyNumberFormat="1" applyFont="1">
      <alignment vertical="center"/>
    </xf>
    <xf numFmtId="41" fontId="3" fillId="0" borderId="7" xfId="1" applyNumberFormat="1" applyFont="1" applyBorder="1" applyAlignment="1">
      <alignment horizontal="right" vertical="center"/>
    </xf>
    <xf numFmtId="41" fontId="3" fillId="0" borderId="0" xfId="1" applyNumberFormat="1" applyFont="1" applyBorder="1" applyAlignment="1">
      <alignment horizontal="right" vertical="center"/>
    </xf>
    <xf numFmtId="183" fontId="3" fillId="0" borderId="0" xfId="1" applyNumberFormat="1" applyFont="1" applyFill="1" applyBorder="1" applyAlignment="1">
      <alignment horizontal="right" vertical="center"/>
    </xf>
    <xf numFmtId="183" fontId="3" fillId="0" borderId="0" xfId="1" applyNumberFormat="1" applyFont="1" applyFill="1" applyBorder="1" applyAlignment="1">
      <alignment vertical="center"/>
    </xf>
    <xf numFmtId="180" fontId="3" fillId="2" borderId="9" xfId="1" applyNumberFormat="1" applyFont="1" applyFill="1" applyBorder="1" applyAlignment="1">
      <alignment horizontal="right" vertical="center"/>
    </xf>
    <xf numFmtId="184" fontId="3" fillId="0" borderId="0" xfId="1" applyNumberFormat="1" applyFont="1" applyBorder="1">
      <alignment vertical="center"/>
    </xf>
    <xf numFmtId="0" fontId="3" fillId="0" borderId="0" xfId="1" applyNumberFormat="1" applyFont="1" applyBorder="1">
      <alignment vertical="center"/>
    </xf>
    <xf numFmtId="0" fontId="5" fillId="0" borderId="0" xfId="0" applyFont="1" applyFill="1" applyAlignment="1">
      <alignment vertical="center"/>
    </xf>
    <xf numFmtId="0" fontId="5" fillId="0" borderId="0" xfId="0" applyFont="1" applyFill="1" applyAlignment="1">
      <alignment vertical="top"/>
    </xf>
    <xf numFmtId="185" fontId="3" fillId="0" borderId="7" xfId="1" applyNumberFormat="1" applyFont="1" applyFill="1" applyBorder="1" applyAlignment="1">
      <alignment horizontal="right" vertical="center"/>
    </xf>
    <xf numFmtId="185" fontId="3" fillId="0" borderId="0" xfId="1" applyNumberFormat="1" applyFont="1" applyFill="1" applyBorder="1" applyAlignment="1">
      <alignment horizontal="right" vertical="center"/>
    </xf>
    <xf numFmtId="185" fontId="3" fillId="2" borderId="9" xfId="1" applyNumberFormat="1" applyFont="1" applyFill="1" applyBorder="1" applyAlignment="1">
      <alignment horizontal="right" vertical="center"/>
    </xf>
    <xf numFmtId="0" fontId="3" fillId="0" borderId="0" xfId="1" applyNumberFormat="1" applyFont="1" applyFill="1" applyBorder="1">
      <alignment vertical="center"/>
    </xf>
    <xf numFmtId="0" fontId="0" fillId="2" borderId="9" xfId="0" applyFont="1" applyFill="1" applyBorder="1" applyAlignment="1">
      <alignment horizontal="center"/>
    </xf>
    <xf numFmtId="41" fontId="13" fillId="0" borderId="0" xfId="0" applyNumberFormat="1" applyFont="1" applyFill="1">
      <alignment vertical="center"/>
    </xf>
    <xf numFmtId="41" fontId="13" fillId="0" borderId="0" xfId="1" applyNumberFormat="1" applyFont="1">
      <alignment vertical="center"/>
    </xf>
    <xf numFmtId="0" fontId="0" fillId="0" borderId="0" xfId="0" applyFont="1" applyAlignment="1">
      <alignment horizontal="center"/>
    </xf>
    <xf numFmtId="0" fontId="0" fillId="2" borderId="10" xfId="0" applyFont="1" applyFill="1" applyBorder="1" applyAlignment="1">
      <alignment horizontal="center"/>
    </xf>
    <xf numFmtId="0" fontId="12" fillId="0" borderId="0" xfId="0" applyFont="1" applyAlignment="1">
      <alignment horizontal="center"/>
    </xf>
    <xf numFmtId="0" fontId="12" fillId="0" borderId="0" xfId="0" applyFont="1" applyAlignment="1">
      <alignment horizontal="center" vertical="top"/>
    </xf>
    <xf numFmtId="0" fontId="1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3" fillId="0" borderId="2" xfId="2" applyFont="1" applyBorder="1" applyAlignment="1">
      <alignment horizontal="left"/>
    </xf>
    <xf numFmtId="0" fontId="3" fillId="0" borderId="0" xfId="2" applyFont="1" applyAlignment="1">
      <alignment horizontal="center"/>
    </xf>
    <xf numFmtId="0" fontId="5" fillId="0" borderId="0" xfId="0" applyFont="1" applyAlignment="1">
      <alignment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vertical="center"/>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38" fontId="3" fillId="0" borderId="7" xfId="1" applyFont="1" applyBorder="1" applyAlignment="1">
      <alignment horizontal="center"/>
    </xf>
    <xf numFmtId="38" fontId="3" fillId="0" borderId="0" xfId="1" applyFont="1" applyBorder="1" applyAlignment="1">
      <alignment horizontal="center"/>
    </xf>
    <xf numFmtId="38" fontId="3" fillId="0" borderId="0" xfId="1" applyFont="1" applyAlignment="1">
      <alignment horizontal="right" vertical="center"/>
    </xf>
    <xf numFmtId="38" fontId="7" fillId="0" borderId="0" xfId="1" applyFont="1" applyAlignment="1">
      <alignment horizontal="center"/>
    </xf>
    <xf numFmtId="38" fontId="5" fillId="0" borderId="0" xfId="1" applyFont="1" applyAlignment="1">
      <alignment vertical="center" wrapText="1"/>
    </xf>
    <xf numFmtId="38" fontId="3" fillId="0" borderId="7" xfId="1" applyFont="1" applyBorder="1" applyAlignment="1">
      <alignment horizontal="center" vertical="center"/>
    </xf>
    <xf numFmtId="38" fontId="3" fillId="0" borderId="0" xfId="1"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center"/>
    </xf>
    <xf numFmtId="0" fontId="3" fillId="0" borderId="0" xfId="0" applyFont="1" applyAlignment="1">
      <alignment horizontal="right" vertical="center"/>
    </xf>
    <xf numFmtId="0" fontId="3" fillId="0" borderId="11" xfId="0" applyFont="1" applyBorder="1" applyAlignment="1">
      <alignment horizontal="center"/>
    </xf>
    <xf numFmtId="0" fontId="0" fillId="0" borderId="1" xfId="0" applyBorder="1">
      <alignment vertical="center"/>
    </xf>
    <xf numFmtId="0" fontId="3" fillId="0" borderId="3" xfId="0" applyFont="1" applyBorder="1" applyAlignment="1">
      <alignment horizontal="center"/>
    </xf>
    <xf numFmtId="0" fontId="3" fillId="0" borderId="1" xfId="0" applyFont="1" applyBorder="1" applyAlignment="1">
      <alignment horizontal="center"/>
    </xf>
    <xf numFmtId="177" fontId="3" fillId="0" borderId="0" xfId="1" applyNumberFormat="1" applyFont="1" applyAlignment="1">
      <alignment horizontal="center" vertical="center"/>
    </xf>
    <xf numFmtId="0" fontId="3" fillId="0" borderId="13" xfId="0" applyFont="1" applyBorder="1" applyAlignment="1">
      <alignment horizontal="center"/>
    </xf>
    <xf numFmtId="0" fontId="3" fillId="0" borderId="16" xfId="0" applyFont="1" applyBorder="1" applyAlignment="1">
      <alignment horizontal="center"/>
    </xf>
    <xf numFmtId="49" fontId="3" fillId="0" borderId="0" xfId="1" applyNumberFormat="1" applyFont="1" applyAlignment="1">
      <alignment horizontal="center" vertical="center"/>
    </xf>
    <xf numFmtId="0" fontId="5" fillId="0" borderId="0" xfId="0" applyFont="1" applyAlignment="1">
      <alignment vertical="center" wrapText="1"/>
    </xf>
    <xf numFmtId="38" fontId="3" fillId="0" borderId="0" xfId="1" applyFont="1" applyAlignment="1">
      <alignment horizontal="center" vertical="center"/>
    </xf>
    <xf numFmtId="0" fontId="3" fillId="0" borderId="15" xfId="0" applyFont="1" applyBorder="1" applyAlignment="1">
      <alignment horizontal="center"/>
    </xf>
    <xf numFmtId="0" fontId="3" fillId="0" borderId="12" xfId="0" applyFont="1" applyBorder="1" applyAlignment="1">
      <alignment horizontal="center" vertical="top"/>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16" xfId="0" applyFont="1" applyBorder="1" applyAlignment="1">
      <alignment horizontal="center" vertical="center"/>
    </xf>
    <xf numFmtId="0" fontId="3" fillId="0" borderId="5" xfId="0" applyFont="1" applyBorder="1" applyAlignment="1">
      <alignment horizontal="center" vertical="center"/>
    </xf>
    <xf numFmtId="38" fontId="3" fillId="0" borderId="0" xfId="1" applyFont="1" applyFill="1" applyBorder="1" applyAlignment="1">
      <alignment horizontal="center" vertical="center"/>
    </xf>
    <xf numFmtId="0" fontId="5" fillId="0" borderId="0" xfId="0" applyFont="1" applyAlignment="1">
      <alignment horizontal="left" vertical="center"/>
    </xf>
    <xf numFmtId="0" fontId="5" fillId="0" borderId="15" xfId="0" applyFont="1" applyBorder="1" applyAlignment="1">
      <alignment horizontal="center"/>
    </xf>
    <xf numFmtId="0" fontId="3" fillId="0" borderId="6" xfId="0" applyFont="1" applyBorder="1" applyAlignment="1">
      <alignment horizontal="center" vertical="center"/>
    </xf>
    <xf numFmtId="0" fontId="5" fillId="0" borderId="0" xfId="0" applyFont="1" applyBorder="1" applyAlignment="1">
      <alignment horizontal="center"/>
    </xf>
    <xf numFmtId="0" fontId="3" fillId="0" borderId="6" xfId="0" applyFont="1" applyFill="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Border="1" applyAlignment="1">
      <alignment horizontal="center" vertical="center" wrapText="1"/>
    </xf>
    <xf numFmtId="0" fontId="0" fillId="0" borderId="0" xfId="0" applyFont="1" applyAlignment="1">
      <alignment horizontal="center"/>
    </xf>
    <xf numFmtId="0" fontId="3" fillId="0" borderId="9" xfId="0" applyFont="1" applyBorder="1" applyAlignment="1">
      <alignment horizontal="center" vertical="center"/>
    </xf>
    <xf numFmtId="0" fontId="3" fillId="0" borderId="6" xfId="0" applyNumberFormat="1" applyFont="1" applyBorder="1" applyAlignment="1">
      <alignment horizontal="center" vertical="center" wrapText="1"/>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2" xfId="0" applyFont="1" applyBorder="1" applyAlignment="1">
      <alignment horizontal="right" vertical="center"/>
    </xf>
    <xf numFmtId="0" fontId="6" fillId="0" borderId="0" xfId="0" applyFont="1" applyAlignment="1">
      <alignment horizontal="center"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center" vertical="center"/>
    </xf>
    <xf numFmtId="176" fontId="3" fillId="0" borderId="0" xfId="0" applyNumberFormat="1" applyFont="1" applyAlignment="1">
      <alignment horizontal="center"/>
    </xf>
    <xf numFmtId="38" fontId="16" fillId="0" borderId="0" xfId="1" applyFont="1">
      <alignment vertical="center"/>
    </xf>
  </cellXfs>
  <cellStyles count="3">
    <cellStyle name="桁区切り" xfId="1" builtinId="6"/>
    <cellStyle name="標準" xfId="0" builtinId="0"/>
    <cellStyle name="標準_02  人口"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a:latin typeface="ＭＳ Ｐ明朝" pitchFamily="18" charset="-128"/>
                <a:ea typeface="ＭＳ Ｐ明朝" pitchFamily="18" charset="-128"/>
              </a:defRPr>
            </a:pPr>
            <a:r>
              <a:rPr lang="ja-JP" altLang="en-US" sz="1200" b="1">
                <a:latin typeface="ＭＳ Ｐ明朝" pitchFamily="18" charset="-128"/>
                <a:ea typeface="ＭＳ Ｐ明朝" pitchFamily="18" charset="-128"/>
              </a:rPr>
              <a:t>図 ３　地区別人口の推移（各年</a:t>
            </a:r>
            <a:r>
              <a:rPr lang="en-US" altLang="ja-JP" sz="1200" b="1">
                <a:latin typeface="ＭＳ Ｐ明朝" pitchFamily="18" charset="-128"/>
                <a:ea typeface="ＭＳ Ｐ明朝" pitchFamily="18" charset="-128"/>
              </a:rPr>
              <a:t>10</a:t>
            </a:r>
            <a:r>
              <a:rPr lang="ja-JP" altLang="en-US" sz="1200" b="1">
                <a:latin typeface="ＭＳ Ｐ明朝" pitchFamily="18" charset="-128"/>
                <a:ea typeface="ＭＳ Ｐ明朝" pitchFamily="18" charset="-128"/>
              </a:rPr>
              <a:t>月</a:t>
            </a:r>
            <a:r>
              <a:rPr lang="en-US" altLang="ja-JP" sz="1200" b="1">
                <a:latin typeface="ＭＳ Ｐ明朝" pitchFamily="18" charset="-128"/>
                <a:ea typeface="ＭＳ Ｐ明朝" pitchFamily="18" charset="-128"/>
              </a:rPr>
              <a:t>1</a:t>
            </a:r>
            <a:r>
              <a:rPr lang="ja-JP" altLang="en-US" sz="1200" b="1">
                <a:latin typeface="ＭＳ Ｐ明朝" pitchFamily="18" charset="-128"/>
                <a:ea typeface="ＭＳ Ｐ明朝" pitchFamily="18" charset="-128"/>
              </a:rPr>
              <a:t>日）</a:t>
            </a:r>
          </a:p>
        </c:rich>
      </c:tx>
      <c:layout>
        <c:manualLayout>
          <c:xMode val="edge"/>
          <c:yMode val="edge"/>
          <c:x val="0.29168495798490429"/>
          <c:y val="2.3506378563144782E-2"/>
        </c:manualLayout>
      </c:layout>
      <c:overlay val="0"/>
    </c:title>
    <c:autoTitleDeleted val="0"/>
    <c:plotArea>
      <c:layout>
        <c:manualLayout>
          <c:layoutTarget val="inner"/>
          <c:xMode val="edge"/>
          <c:yMode val="edge"/>
          <c:x val="6.0613441696510804E-2"/>
          <c:y val="0.14290386495805668"/>
          <c:w val="0.80080050483735343"/>
          <c:h val="0.70329104695246425"/>
        </c:manualLayout>
      </c:layout>
      <c:barChart>
        <c:barDir val="col"/>
        <c:grouping val="stacked"/>
        <c:varyColors val="0"/>
        <c:ser>
          <c:idx val="0"/>
          <c:order val="0"/>
          <c:tx>
            <c:strRef>
              <c:f>'8-1'!$F$2</c:f>
              <c:strCache>
                <c:ptCount val="1"/>
                <c:pt idx="0">
                  <c:v>中央</c:v>
                </c:pt>
              </c:strCache>
            </c:strRef>
          </c:tx>
          <c:spPr>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'8-1'!$F$3:$F$12</c:f>
              <c:numCache>
                <c:formatCode>#,##0_);[Red]\(#,##0\)</c:formatCode>
                <c:ptCount val="10"/>
                <c:pt idx="0">
                  <c:v>88540</c:v>
                </c:pt>
                <c:pt idx="1">
                  <c:v>77010</c:v>
                </c:pt>
                <c:pt idx="2">
                  <c:v>69123</c:v>
                </c:pt>
                <c:pt idx="3">
                  <c:v>63499</c:v>
                </c:pt>
                <c:pt idx="4">
                  <c:v>60105</c:v>
                </c:pt>
                <c:pt idx="5">
                  <c:v>55270</c:v>
                </c:pt>
                <c:pt idx="6">
                  <c:v>52112</c:v>
                </c:pt>
                <c:pt idx="7">
                  <c:v>53495</c:v>
                </c:pt>
                <c:pt idx="8">
                  <c:v>52395</c:v>
                </c:pt>
                <c:pt idx="9">
                  <c:v>51137</c:v>
                </c:pt>
              </c:numCache>
            </c:numRef>
          </c:val>
          <c:extLst>
            <c:ext xmlns:c16="http://schemas.microsoft.com/office/drawing/2014/chart" uri="{C3380CC4-5D6E-409C-BE32-E72D297353CC}">
              <c16:uniqueId val="{00000000-9A55-477E-B2C7-8F4BC7E71D0A}"/>
            </c:ext>
          </c:extLst>
        </c:ser>
        <c:ser>
          <c:idx val="1"/>
          <c:order val="1"/>
          <c:tx>
            <c:strRef>
              <c:f>'8-1'!$G$2</c:f>
              <c:strCache>
                <c:ptCount val="1"/>
                <c:pt idx="0">
                  <c:v>小田</c:v>
                </c:pt>
              </c:strCache>
            </c:strRef>
          </c:tx>
          <c:spPr>
            <a:solidFill>
              <a:schemeClr val="bg2">
                <a:lumMod val="50000"/>
              </a:schemeClr>
            </a:solidFill>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'8-1'!$G$3:$G$12</c:f>
              <c:numCache>
                <c:formatCode>#,##0_);[Red]\(#,##0\)</c:formatCode>
                <c:ptCount val="10"/>
                <c:pt idx="0">
                  <c:v>111255</c:v>
                </c:pt>
                <c:pt idx="1">
                  <c:v>100005</c:v>
                </c:pt>
                <c:pt idx="2">
                  <c:v>92647</c:v>
                </c:pt>
                <c:pt idx="3">
                  <c:v>86524</c:v>
                </c:pt>
                <c:pt idx="4">
                  <c:v>81446</c:v>
                </c:pt>
                <c:pt idx="5">
                  <c:v>80657</c:v>
                </c:pt>
                <c:pt idx="6">
                  <c:v>76246</c:v>
                </c:pt>
                <c:pt idx="7">
                  <c:v>74385</c:v>
                </c:pt>
                <c:pt idx="8">
                  <c:v>73022</c:v>
                </c:pt>
                <c:pt idx="9">
                  <c:v>73569</c:v>
                </c:pt>
              </c:numCache>
            </c:numRef>
          </c:val>
          <c:extLst>
            <c:ext xmlns:c16="http://schemas.microsoft.com/office/drawing/2014/chart" uri="{C3380CC4-5D6E-409C-BE32-E72D297353CC}">
              <c16:uniqueId val="{00000001-9A55-477E-B2C7-8F4BC7E71D0A}"/>
            </c:ext>
          </c:extLst>
        </c:ser>
        <c:ser>
          <c:idx val="2"/>
          <c:order val="2"/>
          <c:tx>
            <c:strRef>
              <c:f>'8-1'!$H$2</c:f>
              <c:strCache>
                <c:ptCount val="1"/>
                <c:pt idx="0">
                  <c:v>大庄</c:v>
                </c:pt>
              </c:strCache>
            </c:strRef>
          </c:tx>
          <c:spPr>
            <a:solidFill>
              <a:schemeClr val="accent6">
                <a:lumMod val="60000"/>
                <a:lumOff val="40000"/>
              </a:schemeClr>
            </a:solidFill>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'8-1'!$H$3:$H$12</c:f>
              <c:numCache>
                <c:formatCode>#,##0_);[Red]\(#,##0\)</c:formatCode>
                <c:ptCount val="10"/>
                <c:pt idx="0">
                  <c:v>96037</c:v>
                </c:pt>
                <c:pt idx="1">
                  <c:v>85833</c:v>
                </c:pt>
                <c:pt idx="2">
                  <c:v>74717</c:v>
                </c:pt>
                <c:pt idx="3">
                  <c:v>70205</c:v>
                </c:pt>
                <c:pt idx="4">
                  <c:v>66991</c:v>
                </c:pt>
                <c:pt idx="5">
                  <c:v>65046</c:v>
                </c:pt>
                <c:pt idx="6">
                  <c:v>59841</c:v>
                </c:pt>
                <c:pt idx="7">
                  <c:v>56876</c:v>
                </c:pt>
                <c:pt idx="8">
                  <c:v>55195</c:v>
                </c:pt>
                <c:pt idx="9">
                  <c:v>52194</c:v>
                </c:pt>
              </c:numCache>
            </c:numRef>
          </c:val>
          <c:extLst>
            <c:ext xmlns:c16="http://schemas.microsoft.com/office/drawing/2014/chart" uri="{C3380CC4-5D6E-409C-BE32-E72D297353CC}">
              <c16:uniqueId val="{00000002-9A55-477E-B2C7-8F4BC7E71D0A}"/>
            </c:ext>
          </c:extLst>
        </c:ser>
        <c:ser>
          <c:idx val="3"/>
          <c:order val="3"/>
          <c:tx>
            <c:strRef>
              <c:f>'8-1'!$I$2</c:f>
              <c:strCache>
                <c:ptCount val="1"/>
                <c:pt idx="0">
                  <c:v>立花</c:v>
                </c:pt>
              </c:strCache>
            </c:strRef>
          </c:tx>
          <c:spPr>
            <a:solidFill>
              <a:srgbClr val="0070C0"/>
            </a:solidFill>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'8-1'!$I$3:$I$12</c:f>
              <c:numCache>
                <c:formatCode>#,##0_);[Red]\(#,##0\)</c:formatCode>
                <c:ptCount val="10"/>
                <c:pt idx="0">
                  <c:v>119268</c:v>
                </c:pt>
                <c:pt idx="1">
                  <c:v>124252</c:v>
                </c:pt>
                <c:pt idx="2">
                  <c:v>120809</c:v>
                </c:pt>
                <c:pt idx="3">
                  <c:v>119454</c:v>
                </c:pt>
                <c:pt idx="4">
                  <c:v>116594</c:v>
                </c:pt>
                <c:pt idx="5">
                  <c:v>113955</c:v>
                </c:pt>
                <c:pt idx="6">
                  <c:v>109654</c:v>
                </c:pt>
                <c:pt idx="7">
                  <c:v>109742</c:v>
                </c:pt>
                <c:pt idx="8">
                  <c:v>107044</c:v>
                </c:pt>
                <c:pt idx="9">
                  <c:v>105564</c:v>
                </c:pt>
              </c:numCache>
            </c:numRef>
          </c:val>
          <c:extLst>
            <c:ext xmlns:c16="http://schemas.microsoft.com/office/drawing/2014/chart" uri="{C3380CC4-5D6E-409C-BE32-E72D297353CC}">
              <c16:uniqueId val="{00000003-9A55-477E-B2C7-8F4BC7E71D0A}"/>
            </c:ext>
          </c:extLst>
        </c:ser>
        <c:ser>
          <c:idx val="4"/>
          <c:order val="4"/>
          <c:tx>
            <c:strRef>
              <c:f>'8-1'!$J$2</c:f>
              <c:strCache>
                <c:ptCount val="1"/>
                <c:pt idx="0">
                  <c:v>武庫</c:v>
                </c:pt>
              </c:strCache>
            </c:strRef>
          </c:tx>
          <c:spPr>
            <a:solidFill>
              <a:srgbClr val="FFFF00"/>
            </a:solidFill>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'8-1'!$J$3:$J$12</c:f>
              <c:numCache>
                <c:formatCode>#,##0_);[Red]\(#,##0\)</c:formatCode>
                <c:ptCount val="10"/>
                <c:pt idx="0">
                  <c:v>52218</c:v>
                </c:pt>
                <c:pt idx="1">
                  <c:v>66141</c:v>
                </c:pt>
                <c:pt idx="2">
                  <c:v>73480</c:v>
                </c:pt>
                <c:pt idx="3">
                  <c:v>76159</c:v>
                </c:pt>
                <c:pt idx="4">
                  <c:v>79455</c:v>
                </c:pt>
                <c:pt idx="5">
                  <c:v>79314</c:v>
                </c:pt>
                <c:pt idx="6">
                  <c:v>77510</c:v>
                </c:pt>
                <c:pt idx="7">
                  <c:v>76041</c:v>
                </c:pt>
                <c:pt idx="8">
                  <c:v>74274</c:v>
                </c:pt>
                <c:pt idx="9">
                  <c:v>73761</c:v>
                </c:pt>
              </c:numCache>
            </c:numRef>
          </c:val>
          <c:extLst>
            <c:ext xmlns:c16="http://schemas.microsoft.com/office/drawing/2014/chart" uri="{C3380CC4-5D6E-409C-BE32-E72D297353CC}">
              <c16:uniqueId val="{00000004-9A55-477E-B2C7-8F4BC7E71D0A}"/>
            </c:ext>
          </c:extLst>
        </c:ser>
        <c:ser>
          <c:idx val="5"/>
          <c:order val="5"/>
          <c:tx>
            <c:strRef>
              <c:f>'8-1'!$K$2</c:f>
              <c:strCache>
                <c:ptCount val="1"/>
                <c:pt idx="0">
                  <c:v>園田</c:v>
                </c:pt>
              </c:strCache>
            </c:strRef>
          </c:tx>
          <c:spPr>
            <a:solidFill>
              <a:srgbClr val="92D050"/>
            </a:solidFill>
            <a:ln>
              <a:solidFill>
                <a:sysClr val="windowText" lastClr="000000"/>
              </a:solidFill>
            </a:ln>
          </c:spPr>
          <c:invertIfNegative val="0"/>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'8-1'!$K$3:$K$12</c:f>
              <c:numCache>
                <c:formatCode>#,##0_);[Red]\(#,##0\)</c:formatCode>
                <c:ptCount val="10"/>
                <c:pt idx="0">
                  <c:v>86378</c:v>
                </c:pt>
                <c:pt idx="1">
                  <c:v>92542</c:v>
                </c:pt>
                <c:pt idx="2">
                  <c:v>92874</c:v>
                </c:pt>
                <c:pt idx="3">
                  <c:v>93274</c:v>
                </c:pt>
                <c:pt idx="4">
                  <c:v>94408</c:v>
                </c:pt>
                <c:pt idx="5">
                  <c:v>94344</c:v>
                </c:pt>
                <c:pt idx="6">
                  <c:v>90824</c:v>
                </c:pt>
                <c:pt idx="7">
                  <c:v>92108</c:v>
                </c:pt>
                <c:pt idx="8">
                  <c:v>91818</c:v>
                </c:pt>
                <c:pt idx="9">
                  <c:v>89656</c:v>
                </c:pt>
              </c:numCache>
            </c:numRef>
          </c:val>
          <c:extLst>
            <c:ext xmlns:c16="http://schemas.microsoft.com/office/drawing/2014/chart" uri="{C3380CC4-5D6E-409C-BE32-E72D297353CC}">
              <c16:uniqueId val="{00000005-9A55-477E-B2C7-8F4BC7E71D0A}"/>
            </c:ext>
          </c:extLst>
        </c:ser>
        <c:dLbls>
          <c:showLegendKey val="0"/>
          <c:showVal val="1"/>
          <c:showCatName val="0"/>
          <c:showSerName val="0"/>
          <c:showPercent val="0"/>
          <c:showBubbleSize val="0"/>
        </c:dLbls>
        <c:gapWidth val="150"/>
        <c:overlap val="100"/>
        <c:axId val="74631424"/>
        <c:axId val="74531584"/>
      </c:barChart>
      <c:lineChart>
        <c:grouping val="standard"/>
        <c:varyColors val="0"/>
        <c:ser>
          <c:idx val="6"/>
          <c:order val="6"/>
          <c:tx>
            <c:strRef>
              <c:f>'8-1'!$M$2</c:f>
              <c:strCache>
                <c:ptCount val="1"/>
                <c:pt idx="0">
                  <c:v>世帯数</c:v>
                </c:pt>
              </c:strCache>
            </c:strRef>
          </c:tx>
          <c:spPr>
            <a:ln>
              <a:solidFill>
                <a:schemeClr val="tx1"/>
              </a:solidFill>
            </a:ln>
          </c:spPr>
          <c:marker>
            <c:symbol val="triangle"/>
            <c:size val="7"/>
            <c:spPr>
              <a:solidFill>
                <a:schemeClr val="tx1"/>
              </a:solidFill>
            </c:spPr>
          </c:marker>
          <c:dPt>
            <c:idx val="8"/>
            <c:bubble3D val="0"/>
            <c:spPr>
              <a:ln cap="sq">
                <a:solidFill>
                  <a:schemeClr val="tx1"/>
                </a:solidFill>
              </a:ln>
            </c:spPr>
            <c:extLst>
              <c:ext xmlns:c16="http://schemas.microsoft.com/office/drawing/2014/chart" uri="{C3380CC4-5D6E-409C-BE32-E72D297353CC}">
                <c16:uniqueId val="{00000006-9A55-477E-B2C7-8F4BC7E71D0A}"/>
              </c:ext>
            </c:extLst>
          </c:dPt>
          <c:dLbls>
            <c:delete val="1"/>
          </c:dLbls>
          <c:cat>
            <c:strRef>
              <c:f>'8-1'!$E$3:$E$12</c:f>
              <c:strCache>
                <c:ptCount val="10"/>
                <c:pt idx="0">
                  <c:v>昭和45年</c:v>
                </c:pt>
                <c:pt idx="1">
                  <c:v>50</c:v>
                </c:pt>
                <c:pt idx="2">
                  <c:v>55</c:v>
                </c:pt>
                <c:pt idx="3">
                  <c:v>60</c:v>
                </c:pt>
                <c:pt idx="4">
                  <c:v>平成2</c:v>
                </c:pt>
                <c:pt idx="5">
                  <c:v>7</c:v>
                </c:pt>
                <c:pt idx="6">
                  <c:v>12</c:v>
                </c:pt>
                <c:pt idx="7">
                  <c:v>17</c:v>
                </c:pt>
                <c:pt idx="8">
                  <c:v>22</c:v>
                </c:pt>
                <c:pt idx="9">
                  <c:v>27</c:v>
                </c:pt>
              </c:strCache>
            </c:strRef>
          </c:cat>
          <c:val>
            <c:numRef>
              <c:f>'8-1'!$M$3:$M$12</c:f>
              <c:numCache>
                <c:formatCode>#,##0_);[Red]\(#,##0\)</c:formatCode>
                <c:ptCount val="10"/>
                <c:pt idx="0">
                  <c:v>162027</c:v>
                </c:pt>
                <c:pt idx="1">
                  <c:v>170999</c:v>
                </c:pt>
                <c:pt idx="2">
                  <c:v>178151</c:v>
                </c:pt>
                <c:pt idx="3">
                  <c:v>177817</c:v>
                </c:pt>
                <c:pt idx="4">
                  <c:v>185819</c:v>
                </c:pt>
                <c:pt idx="5">
                  <c:v>191407</c:v>
                </c:pt>
                <c:pt idx="6">
                  <c:v>190894</c:v>
                </c:pt>
                <c:pt idx="7">
                  <c:v>198653</c:v>
                </c:pt>
                <c:pt idx="8">
                  <c:v>209343</c:v>
                </c:pt>
                <c:pt idx="9">
                  <c:v>213501</c:v>
                </c:pt>
              </c:numCache>
            </c:numRef>
          </c:val>
          <c:smooth val="0"/>
          <c:extLst>
            <c:ext xmlns:c16="http://schemas.microsoft.com/office/drawing/2014/chart" uri="{C3380CC4-5D6E-409C-BE32-E72D297353CC}">
              <c16:uniqueId val="{00000007-9A55-477E-B2C7-8F4BC7E71D0A}"/>
            </c:ext>
          </c:extLst>
        </c:ser>
        <c:dLbls>
          <c:showLegendKey val="0"/>
          <c:showVal val="1"/>
          <c:showCatName val="0"/>
          <c:showSerName val="0"/>
          <c:showPercent val="0"/>
          <c:showBubbleSize val="0"/>
        </c:dLbls>
        <c:marker val="1"/>
        <c:smooth val="0"/>
        <c:axId val="74533504"/>
        <c:axId val="74535296"/>
      </c:lineChart>
      <c:catAx>
        <c:axId val="74631424"/>
        <c:scaling>
          <c:orientation val="minMax"/>
        </c:scaling>
        <c:delete val="0"/>
        <c:axPos val="b"/>
        <c:title>
          <c:tx>
            <c:rich>
              <a:bodyPr/>
              <a:lstStyle/>
              <a:p>
                <a:pPr>
                  <a:defRPr sz="1000" b="0">
                    <a:latin typeface="ＭＳ Ｐ明朝" pitchFamily="18" charset="-128"/>
                    <a:ea typeface="ＭＳ Ｐ明朝" pitchFamily="18" charset="-128"/>
                  </a:defRPr>
                </a:pPr>
                <a:r>
                  <a:rPr lang="ja-JP" altLang="en-US" sz="1000" b="0">
                    <a:latin typeface="ＭＳ Ｐ明朝" pitchFamily="18" charset="-128"/>
                    <a:ea typeface="ＭＳ Ｐ明朝" pitchFamily="18" charset="-128"/>
                  </a:rPr>
                  <a:t>（各国勢調査人口、ただし平成</a:t>
                </a:r>
                <a:r>
                  <a:rPr lang="en-US" altLang="ja-JP" sz="1000" b="0">
                    <a:latin typeface="ＭＳ Ｐ明朝" pitchFamily="18" charset="-128"/>
                    <a:ea typeface="ＭＳ Ｐ明朝" pitchFamily="18" charset="-128"/>
                  </a:rPr>
                  <a:t>27</a:t>
                </a:r>
                <a:r>
                  <a:rPr lang="ja-JP" altLang="en-US" sz="1000" b="0">
                    <a:latin typeface="ＭＳ Ｐ明朝" pitchFamily="18" charset="-128"/>
                    <a:ea typeface="ＭＳ Ｐ明朝" pitchFamily="18" charset="-128"/>
                  </a:rPr>
                  <a:t>年は推計人口）</a:t>
                </a:r>
              </a:p>
            </c:rich>
          </c:tx>
          <c:layout>
            <c:manualLayout>
              <c:xMode val="edge"/>
              <c:yMode val="edge"/>
              <c:x val="0.26066760259618649"/>
              <c:y val="0.9034886772874321"/>
            </c:manualLayout>
          </c:layout>
          <c:overlay val="0"/>
        </c:title>
        <c:numFmt formatCode="General" sourceLinked="0"/>
        <c:majorTickMark val="in"/>
        <c:minorTickMark val="none"/>
        <c:tickLblPos val="nextTo"/>
        <c:txPr>
          <a:bodyPr rot="0" vert="horz" anchor="ctr" anchorCtr="1"/>
          <a:lstStyle/>
          <a:p>
            <a:pPr>
              <a:defRPr sz="800">
                <a:latin typeface="ＭＳ Ｐ明朝" pitchFamily="18" charset="-128"/>
                <a:ea typeface="ＭＳ Ｐ明朝" pitchFamily="18" charset="-128"/>
              </a:defRPr>
            </a:pPr>
            <a:endParaRPr lang="ja-JP"/>
          </a:p>
        </c:txPr>
        <c:crossAx val="74531584"/>
        <c:crosses val="autoZero"/>
        <c:auto val="0"/>
        <c:lblAlgn val="ctr"/>
        <c:lblOffset val="100"/>
        <c:noMultiLvlLbl val="0"/>
      </c:catAx>
      <c:valAx>
        <c:axId val="74531584"/>
        <c:scaling>
          <c:orientation val="minMax"/>
        </c:scaling>
        <c:delete val="0"/>
        <c:axPos val="l"/>
        <c:numFmt formatCode="#,##0_);[Red]\(#,##0\)" sourceLinked="1"/>
        <c:majorTickMark val="in"/>
        <c:minorTickMark val="none"/>
        <c:tickLblPos val="nextTo"/>
        <c:txPr>
          <a:bodyPr/>
          <a:lstStyle/>
          <a:p>
            <a:pPr>
              <a:defRPr sz="800">
                <a:latin typeface="ＭＳ Ｐ明朝" pitchFamily="18" charset="-128"/>
                <a:ea typeface="ＭＳ Ｐ明朝" pitchFamily="18" charset="-128"/>
              </a:defRPr>
            </a:pPr>
            <a:endParaRPr lang="ja-JP"/>
          </a:p>
        </c:txPr>
        <c:crossAx val="74631424"/>
        <c:crosses val="autoZero"/>
        <c:crossBetween val="between"/>
        <c:dispUnits>
          <c:builtInUnit val="tenThousands"/>
        </c:dispUnits>
      </c:valAx>
      <c:catAx>
        <c:axId val="74533504"/>
        <c:scaling>
          <c:orientation val="minMax"/>
        </c:scaling>
        <c:delete val="1"/>
        <c:axPos val="b"/>
        <c:numFmt formatCode="General" sourceLinked="1"/>
        <c:majorTickMark val="out"/>
        <c:minorTickMark val="none"/>
        <c:tickLblPos val="none"/>
        <c:crossAx val="74535296"/>
        <c:crosses val="autoZero"/>
        <c:auto val="1"/>
        <c:lblAlgn val="ctr"/>
        <c:lblOffset val="100"/>
        <c:noMultiLvlLbl val="0"/>
      </c:catAx>
      <c:valAx>
        <c:axId val="74535296"/>
        <c:scaling>
          <c:orientation val="minMax"/>
          <c:max val="300000"/>
        </c:scaling>
        <c:delete val="0"/>
        <c:axPos val="r"/>
        <c:numFmt formatCode="#,##0_);[Red]\(#,##0\)" sourceLinked="1"/>
        <c:majorTickMark val="in"/>
        <c:minorTickMark val="none"/>
        <c:tickLblPos val="high"/>
        <c:txPr>
          <a:bodyPr/>
          <a:lstStyle/>
          <a:p>
            <a:pPr>
              <a:defRPr sz="800">
                <a:latin typeface="ＭＳ Ｐ明朝" pitchFamily="18" charset="-128"/>
                <a:ea typeface="ＭＳ Ｐ明朝" pitchFamily="18" charset="-128"/>
              </a:defRPr>
            </a:pPr>
            <a:endParaRPr lang="ja-JP"/>
          </a:p>
        </c:txPr>
        <c:crossAx val="74533504"/>
        <c:crosses val="max"/>
        <c:crossBetween val="between"/>
        <c:dispUnits>
          <c:builtInUnit val="tenThousands"/>
        </c:dispUnits>
      </c:valAx>
    </c:plotArea>
    <c:legend>
      <c:legendPos val="r"/>
      <c:legendEntry>
        <c:idx val="0"/>
        <c:txPr>
          <a:bodyPr/>
          <a:lstStyle/>
          <a:p>
            <a:pPr>
              <a:defRPr sz="800">
                <a:latin typeface="ＭＳ Ｐ明朝" pitchFamily="18" charset="-128"/>
                <a:ea typeface="ＭＳ Ｐ明朝" pitchFamily="18" charset="-128"/>
              </a:defRPr>
            </a:pPr>
            <a:endParaRPr lang="ja-JP"/>
          </a:p>
        </c:txPr>
      </c:legendEntry>
      <c:legendEntry>
        <c:idx val="1"/>
        <c:txPr>
          <a:bodyPr/>
          <a:lstStyle/>
          <a:p>
            <a:pPr>
              <a:defRPr sz="800">
                <a:latin typeface="ＭＳ Ｐ明朝" pitchFamily="18" charset="-128"/>
                <a:ea typeface="ＭＳ Ｐ明朝" pitchFamily="18" charset="-128"/>
              </a:defRPr>
            </a:pPr>
            <a:endParaRPr lang="ja-JP"/>
          </a:p>
        </c:txPr>
      </c:legendEntry>
      <c:legendEntry>
        <c:idx val="2"/>
        <c:txPr>
          <a:bodyPr/>
          <a:lstStyle/>
          <a:p>
            <a:pPr>
              <a:defRPr sz="800">
                <a:latin typeface="ＭＳ Ｐ明朝" pitchFamily="18" charset="-128"/>
                <a:ea typeface="ＭＳ Ｐ明朝" pitchFamily="18" charset="-128"/>
              </a:defRPr>
            </a:pPr>
            <a:endParaRPr lang="ja-JP"/>
          </a:p>
        </c:txPr>
      </c:legendEntry>
      <c:legendEntry>
        <c:idx val="3"/>
        <c:txPr>
          <a:bodyPr/>
          <a:lstStyle/>
          <a:p>
            <a:pPr>
              <a:defRPr sz="800">
                <a:latin typeface="ＭＳ Ｐ明朝" pitchFamily="18" charset="-128"/>
                <a:ea typeface="ＭＳ Ｐ明朝" pitchFamily="18" charset="-128"/>
              </a:defRPr>
            </a:pPr>
            <a:endParaRPr lang="ja-JP"/>
          </a:p>
        </c:txPr>
      </c:legendEntry>
      <c:legendEntry>
        <c:idx val="4"/>
        <c:txPr>
          <a:bodyPr/>
          <a:lstStyle/>
          <a:p>
            <a:pPr>
              <a:defRPr sz="800">
                <a:latin typeface="ＭＳ Ｐ明朝" pitchFamily="18" charset="-128"/>
                <a:ea typeface="ＭＳ Ｐ明朝" pitchFamily="18" charset="-128"/>
              </a:defRPr>
            </a:pPr>
            <a:endParaRPr lang="ja-JP"/>
          </a:p>
        </c:txPr>
      </c:legendEntry>
      <c:legendEntry>
        <c:idx val="5"/>
        <c:txPr>
          <a:bodyPr/>
          <a:lstStyle/>
          <a:p>
            <a:pPr>
              <a:defRPr sz="800">
                <a:latin typeface="ＭＳ Ｐ明朝" pitchFamily="18" charset="-128"/>
                <a:ea typeface="ＭＳ Ｐ明朝" pitchFamily="18" charset="-128"/>
              </a:defRPr>
            </a:pPr>
            <a:endParaRPr lang="ja-JP"/>
          </a:p>
        </c:txPr>
      </c:legendEntry>
      <c:legendEntry>
        <c:idx val="6"/>
        <c:txPr>
          <a:bodyPr/>
          <a:lstStyle/>
          <a:p>
            <a:pPr>
              <a:defRPr sz="800">
                <a:latin typeface="ＭＳ Ｐ明朝" pitchFamily="18" charset="-128"/>
                <a:ea typeface="ＭＳ Ｐ明朝" pitchFamily="18" charset="-128"/>
              </a:defRPr>
            </a:pPr>
            <a:endParaRPr lang="ja-JP"/>
          </a:p>
        </c:txPr>
      </c:legendEntry>
      <c:layout>
        <c:manualLayout>
          <c:xMode val="edge"/>
          <c:yMode val="edge"/>
          <c:x val="0.89153260493600928"/>
          <c:y val="0.29415094915461243"/>
          <c:w val="0.10234381167470537"/>
          <c:h val="0.40980162363425487"/>
        </c:manualLayout>
      </c:layout>
      <c:overlay val="0"/>
      <c:spPr>
        <a:ln w="0"/>
      </c:spPr>
      <c:txPr>
        <a:bodyPr/>
        <a:lstStyle/>
        <a:p>
          <a:pPr>
            <a:defRPr>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latin typeface="ＭＳ Ｐ明朝" pitchFamily="18" charset="-128"/>
                <a:ea typeface="ＭＳ Ｐ明朝" pitchFamily="18" charset="-128"/>
              </a:defRPr>
            </a:pPr>
            <a:r>
              <a:rPr lang="ja-JP" altLang="en-US" sz="1200" b="0">
                <a:latin typeface="ＭＳ Ｐ明朝" pitchFamily="18" charset="-128"/>
                <a:ea typeface="ＭＳ Ｐ明朝" pitchFamily="18" charset="-128"/>
              </a:rPr>
              <a:t>男性</a:t>
            </a:r>
          </a:p>
        </c:rich>
      </c:tx>
      <c:layout>
        <c:manualLayout>
          <c:xMode val="edge"/>
          <c:yMode val="edge"/>
          <c:x val="0.46341886875791116"/>
          <c:y val="5.351327705658427E-2"/>
        </c:manualLayout>
      </c:layout>
      <c:overlay val="0"/>
    </c:title>
    <c:autoTitleDeleted val="0"/>
    <c:plotArea>
      <c:layout>
        <c:manualLayout>
          <c:layoutTarget val="inner"/>
          <c:xMode val="edge"/>
          <c:yMode val="edge"/>
          <c:x val="0.10498810667322546"/>
          <c:y val="1.2591343005533702E-3"/>
          <c:w val="0.83153139838102752"/>
          <c:h val="0.93311263099411845"/>
        </c:manualLayout>
      </c:layout>
      <c:barChart>
        <c:barDir val="bar"/>
        <c:grouping val="clustered"/>
        <c:varyColors val="0"/>
        <c:ser>
          <c:idx val="0"/>
          <c:order val="0"/>
          <c:tx>
            <c:strRef>
              <c:f>'8-1'!$B$2</c:f>
              <c:strCache>
                <c:ptCount val="1"/>
                <c:pt idx="0">
                  <c:v>男</c:v>
                </c:pt>
              </c:strCache>
            </c:strRef>
          </c:tx>
          <c:spPr>
            <a:solidFill>
              <a:schemeClr val="bg1"/>
            </a:solidFill>
            <a:ln w="3175" cap="flat" cmpd="sng" algn="ctr">
              <a:solidFill>
                <a:sysClr val="windowText" lastClr="000000"/>
              </a:solidFill>
              <a:prstDash val="solid"/>
            </a:ln>
            <a:effectLst/>
          </c:spPr>
          <c:invertIfNegative val="0"/>
          <c:cat>
            <c:strRef>
              <c:f>'8-1'!$A$3:$A$103</c:f>
              <c:strCache>
                <c:ptCount val="101"/>
                <c:pt idx="0">
                  <c:v>　　　 0歳</c:v>
                </c:pt>
                <c:pt idx="1">
                  <c:v>１</c:v>
                </c:pt>
                <c:pt idx="2">
                  <c:v>２</c:v>
                </c:pt>
                <c:pt idx="3">
                  <c:v>３</c:v>
                </c:pt>
                <c:pt idx="4">
                  <c:v>４</c:v>
                </c:pt>
                <c:pt idx="5">
                  <c:v>５</c:v>
                </c:pt>
                <c:pt idx="6">
                  <c:v>６</c:v>
                </c:pt>
                <c:pt idx="7">
                  <c:v>７</c:v>
                </c:pt>
                <c:pt idx="8">
                  <c:v>８</c:v>
                </c:pt>
                <c:pt idx="9">
                  <c:v>９</c:v>
                </c:pt>
                <c:pt idx="10">
                  <c:v>10</c:v>
                </c:pt>
                <c:pt idx="11">
                  <c:v>11</c:v>
                </c:pt>
                <c:pt idx="12">
                  <c:v>12</c:v>
                </c:pt>
                <c:pt idx="13">
                  <c:v>13</c:v>
                </c:pt>
                <c:pt idx="14">
                  <c:v>14</c:v>
                </c:pt>
                <c:pt idx="15">
                  <c:v>15</c:v>
                </c:pt>
                <c:pt idx="16">
                  <c:v>16</c:v>
                </c:pt>
                <c:pt idx="17">
                  <c:v>17</c:v>
                </c:pt>
                <c:pt idx="18">
                  <c:v>18</c:v>
                </c:pt>
                <c:pt idx="19">
                  <c:v>19</c:v>
                </c:pt>
                <c:pt idx="20">
                  <c:v>　　　20歳</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　　　40歳</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　　　60歳</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　　　80歳</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　100歳以上</c:v>
                </c:pt>
              </c:strCache>
            </c:strRef>
          </c:cat>
          <c:val>
            <c:numRef>
              <c:f>'8-1'!$B$3:$B$103</c:f>
              <c:numCache>
                <c:formatCode>#,##0</c:formatCode>
                <c:ptCount val="101"/>
                <c:pt idx="0">
                  <c:v>1973</c:v>
                </c:pt>
                <c:pt idx="1">
                  <c:v>1949</c:v>
                </c:pt>
                <c:pt idx="2">
                  <c:v>2001</c:v>
                </c:pt>
                <c:pt idx="3">
                  <c:v>1961</c:v>
                </c:pt>
                <c:pt idx="4">
                  <c:v>1950</c:v>
                </c:pt>
                <c:pt idx="5">
                  <c:v>1868</c:v>
                </c:pt>
                <c:pt idx="6">
                  <c:v>1884</c:v>
                </c:pt>
                <c:pt idx="7">
                  <c:v>1946</c:v>
                </c:pt>
                <c:pt idx="8">
                  <c:v>1855</c:v>
                </c:pt>
                <c:pt idx="9">
                  <c:v>1924</c:v>
                </c:pt>
                <c:pt idx="10">
                  <c:v>1889</c:v>
                </c:pt>
                <c:pt idx="11">
                  <c:v>1886</c:v>
                </c:pt>
                <c:pt idx="12">
                  <c:v>1973</c:v>
                </c:pt>
                <c:pt idx="13">
                  <c:v>1987</c:v>
                </c:pt>
                <c:pt idx="14">
                  <c:v>2000</c:v>
                </c:pt>
                <c:pt idx="15">
                  <c:v>2022</c:v>
                </c:pt>
                <c:pt idx="16">
                  <c:v>2029</c:v>
                </c:pt>
                <c:pt idx="17">
                  <c:v>2050</c:v>
                </c:pt>
                <c:pt idx="18">
                  <c:v>2097</c:v>
                </c:pt>
                <c:pt idx="19">
                  <c:v>2185</c:v>
                </c:pt>
                <c:pt idx="20">
                  <c:v>2191</c:v>
                </c:pt>
                <c:pt idx="21">
                  <c:v>2213</c:v>
                </c:pt>
                <c:pt idx="22">
                  <c:v>2262</c:v>
                </c:pt>
                <c:pt idx="23">
                  <c:v>2285</c:v>
                </c:pt>
                <c:pt idx="24">
                  <c:v>2355</c:v>
                </c:pt>
                <c:pt idx="25">
                  <c:v>2379</c:v>
                </c:pt>
                <c:pt idx="26">
                  <c:v>2595</c:v>
                </c:pt>
                <c:pt idx="27">
                  <c:v>2610</c:v>
                </c:pt>
                <c:pt idx="28">
                  <c:v>2666</c:v>
                </c:pt>
                <c:pt idx="29">
                  <c:v>2865</c:v>
                </c:pt>
                <c:pt idx="30">
                  <c:v>2863</c:v>
                </c:pt>
                <c:pt idx="31">
                  <c:v>2866</c:v>
                </c:pt>
                <c:pt idx="32">
                  <c:v>3008</c:v>
                </c:pt>
                <c:pt idx="33">
                  <c:v>2806</c:v>
                </c:pt>
                <c:pt idx="34">
                  <c:v>3055</c:v>
                </c:pt>
                <c:pt idx="35">
                  <c:v>3054</c:v>
                </c:pt>
                <c:pt idx="36">
                  <c:v>3185</c:v>
                </c:pt>
                <c:pt idx="37">
                  <c:v>3399</c:v>
                </c:pt>
                <c:pt idx="38">
                  <c:v>3422</c:v>
                </c:pt>
                <c:pt idx="39">
                  <c:v>3670</c:v>
                </c:pt>
                <c:pt idx="40">
                  <c:v>3939</c:v>
                </c:pt>
                <c:pt idx="41">
                  <c:v>4057</c:v>
                </c:pt>
                <c:pt idx="42">
                  <c:v>3988</c:v>
                </c:pt>
                <c:pt idx="43">
                  <c:v>4005</c:v>
                </c:pt>
                <c:pt idx="44">
                  <c:v>3957</c:v>
                </c:pt>
                <c:pt idx="45">
                  <c:v>3887</c:v>
                </c:pt>
                <c:pt idx="46">
                  <c:v>3632</c:v>
                </c:pt>
                <c:pt idx="47">
                  <c:v>3729</c:v>
                </c:pt>
                <c:pt idx="48">
                  <c:v>2901</c:v>
                </c:pt>
                <c:pt idx="49">
                  <c:v>3222</c:v>
                </c:pt>
                <c:pt idx="50">
                  <c:v>3229</c:v>
                </c:pt>
                <c:pt idx="51">
                  <c:v>2937</c:v>
                </c:pt>
                <c:pt idx="52">
                  <c:v>2761</c:v>
                </c:pt>
                <c:pt idx="53">
                  <c:v>2759</c:v>
                </c:pt>
                <c:pt idx="54">
                  <c:v>2639</c:v>
                </c:pt>
                <c:pt idx="55">
                  <c:v>2598</c:v>
                </c:pt>
                <c:pt idx="56">
                  <c:v>2563</c:v>
                </c:pt>
                <c:pt idx="57">
                  <c:v>2456</c:v>
                </c:pt>
                <c:pt idx="58">
                  <c:v>2493</c:v>
                </c:pt>
                <c:pt idx="59">
                  <c:v>2520</c:v>
                </c:pt>
                <c:pt idx="60">
                  <c:v>2618</c:v>
                </c:pt>
                <c:pt idx="61">
                  <c:v>2513</c:v>
                </c:pt>
                <c:pt idx="62">
                  <c:v>2876</c:v>
                </c:pt>
                <c:pt idx="63">
                  <c:v>3148</c:v>
                </c:pt>
                <c:pt idx="64">
                  <c:v>3398</c:v>
                </c:pt>
                <c:pt idx="65">
                  <c:v>3757</c:v>
                </c:pt>
                <c:pt idx="66">
                  <c:v>3974</c:v>
                </c:pt>
                <c:pt idx="67">
                  <c:v>3893</c:v>
                </c:pt>
                <c:pt idx="68">
                  <c:v>3044</c:v>
                </c:pt>
                <c:pt idx="69">
                  <c:v>2133</c:v>
                </c:pt>
                <c:pt idx="70">
                  <c:v>2704</c:v>
                </c:pt>
                <c:pt idx="71">
                  <c:v>2871</c:v>
                </c:pt>
                <c:pt idx="72">
                  <c:v>2799</c:v>
                </c:pt>
                <c:pt idx="73">
                  <c:v>3140</c:v>
                </c:pt>
                <c:pt idx="74">
                  <c:v>2659</c:v>
                </c:pt>
                <c:pt idx="75">
                  <c:v>2262</c:v>
                </c:pt>
                <c:pt idx="76" formatCode="#,##0_);[Red]\(#,##0\)">
                  <c:v>2060</c:v>
                </c:pt>
                <c:pt idx="77" formatCode="#,##0_);[Red]\(#,##0\)">
                  <c:v>2267</c:v>
                </c:pt>
                <c:pt idx="78" formatCode="#,##0_);[Red]\(#,##0\)">
                  <c:v>2041</c:v>
                </c:pt>
                <c:pt idx="79" formatCode="#,##0_);[Red]\(#,##0\)">
                  <c:v>1986</c:v>
                </c:pt>
                <c:pt idx="80" formatCode="#,##0_);[Red]\(#,##0\)">
                  <c:v>1698</c:v>
                </c:pt>
                <c:pt idx="81" formatCode="#,##0_);[Red]\(#,##0\)">
                  <c:v>1451</c:v>
                </c:pt>
                <c:pt idx="82" formatCode="#,##0_);[Red]\(#,##0\)">
                  <c:v>1325</c:v>
                </c:pt>
                <c:pt idx="83" formatCode="#,##0_);[Red]\(#,##0\)">
                  <c:v>1179</c:v>
                </c:pt>
                <c:pt idx="84" formatCode="#,##0_);[Red]\(#,##0\)">
                  <c:v>1031</c:v>
                </c:pt>
                <c:pt idx="85" formatCode="#,##0_);[Red]\(#,##0\)">
                  <c:v>825</c:v>
                </c:pt>
                <c:pt idx="86" formatCode="#,##0_);[Red]\(#,##0\)">
                  <c:v>733</c:v>
                </c:pt>
                <c:pt idx="87" formatCode="#,##0_);[Red]\(#,##0\)">
                  <c:v>585</c:v>
                </c:pt>
                <c:pt idx="88" formatCode="#,##0_);[Red]\(#,##0\)">
                  <c:v>519</c:v>
                </c:pt>
                <c:pt idx="89" formatCode="#,##0_);[Red]\(#,##0\)">
                  <c:v>379</c:v>
                </c:pt>
                <c:pt idx="90" formatCode="#,##0_);[Red]\(#,##0\)">
                  <c:v>296</c:v>
                </c:pt>
                <c:pt idx="91" formatCode="#,##0_);[Red]\(#,##0\)">
                  <c:v>207</c:v>
                </c:pt>
                <c:pt idx="92" formatCode="#,##0_);[Red]\(#,##0\)">
                  <c:v>143</c:v>
                </c:pt>
                <c:pt idx="93" formatCode="#,##0_);[Red]\(#,##0\)">
                  <c:v>106</c:v>
                </c:pt>
                <c:pt idx="94" formatCode="#,##0_);[Red]\(#,##0\)">
                  <c:v>90</c:v>
                </c:pt>
                <c:pt idx="95" formatCode="#,##0_);[Red]\(#,##0\)">
                  <c:v>58</c:v>
                </c:pt>
                <c:pt idx="96" formatCode="#,##0_);[Red]\(#,##0\)">
                  <c:v>37</c:v>
                </c:pt>
                <c:pt idx="97" formatCode="#,##0_);[Red]\(#,##0\)">
                  <c:v>33</c:v>
                </c:pt>
                <c:pt idx="98" formatCode="#,##0_);[Red]\(#,##0\)">
                  <c:v>13</c:v>
                </c:pt>
                <c:pt idx="99" formatCode="#,##0_);[Red]\(#,##0\)">
                  <c:v>11</c:v>
                </c:pt>
                <c:pt idx="100" formatCode="#,##0_);[Red]\(#,##0\)">
                  <c:v>26</c:v>
                </c:pt>
              </c:numCache>
            </c:numRef>
          </c:val>
          <c:extLst>
            <c:ext xmlns:c16="http://schemas.microsoft.com/office/drawing/2014/chart" uri="{C3380CC4-5D6E-409C-BE32-E72D297353CC}">
              <c16:uniqueId val="{00000000-A1A3-4467-B5E7-1E51BACE1E43}"/>
            </c:ext>
          </c:extLst>
        </c:ser>
        <c:dLbls>
          <c:showLegendKey val="0"/>
          <c:showVal val="0"/>
          <c:showCatName val="0"/>
          <c:showSerName val="0"/>
          <c:showPercent val="0"/>
          <c:showBubbleSize val="0"/>
        </c:dLbls>
        <c:gapWidth val="0"/>
        <c:axId val="74558848"/>
        <c:axId val="74597504"/>
      </c:barChart>
      <c:catAx>
        <c:axId val="74558848"/>
        <c:scaling>
          <c:orientation val="minMax"/>
        </c:scaling>
        <c:delete val="1"/>
        <c:axPos val="r"/>
        <c:numFmt formatCode="General" sourceLinked="0"/>
        <c:majorTickMark val="out"/>
        <c:minorTickMark val="none"/>
        <c:tickLblPos val="none"/>
        <c:crossAx val="74597504"/>
        <c:crosses val="autoZero"/>
        <c:auto val="1"/>
        <c:lblAlgn val="ctr"/>
        <c:lblOffset val="100"/>
        <c:noMultiLvlLbl val="0"/>
      </c:catAx>
      <c:valAx>
        <c:axId val="74597504"/>
        <c:scaling>
          <c:orientation val="maxMin"/>
          <c:max val="5000"/>
          <c:min val="0"/>
        </c:scaling>
        <c:delete val="0"/>
        <c:axPos val="b"/>
        <c:numFmt formatCode="#,##0" sourceLinked="1"/>
        <c:majorTickMark val="out"/>
        <c:minorTickMark val="none"/>
        <c:tickLblPos val="low"/>
        <c:txPr>
          <a:bodyPr/>
          <a:lstStyle/>
          <a:p>
            <a:pPr>
              <a:defRPr>
                <a:latin typeface="ＭＳ Ｐ明朝" pitchFamily="18" charset="-128"/>
                <a:ea typeface="ＭＳ Ｐ明朝" pitchFamily="18" charset="-128"/>
              </a:defRPr>
            </a:pPr>
            <a:endParaRPr lang="ja-JP"/>
          </a:p>
        </c:txPr>
        <c:crossAx val="74558848"/>
        <c:crosses val="autoZero"/>
        <c:crossBetween val="between"/>
        <c:majorUnit val="1000"/>
      </c:valAx>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sz="1200" b="0"/>
              <a:t>女性</a:t>
            </a:r>
          </a:p>
        </c:rich>
      </c:tx>
      <c:layout>
        <c:manualLayout>
          <c:xMode val="edge"/>
          <c:yMode val="edge"/>
          <c:x val="0.40510567757977678"/>
          <c:y val="4.7071396974254616E-2"/>
        </c:manualLayout>
      </c:layout>
      <c:overlay val="0"/>
    </c:title>
    <c:autoTitleDeleted val="0"/>
    <c:plotArea>
      <c:layout>
        <c:manualLayout>
          <c:layoutTarget val="inner"/>
          <c:xMode val="edge"/>
          <c:yMode val="edge"/>
          <c:x val="6.332145323939771E-2"/>
          <c:y val="3.4064419729757742E-3"/>
          <c:w val="0.79927761661371499"/>
          <c:h val="0.9246904495026127"/>
        </c:manualLayout>
      </c:layout>
      <c:barChart>
        <c:barDir val="bar"/>
        <c:grouping val="clustered"/>
        <c:varyColors val="0"/>
        <c:ser>
          <c:idx val="0"/>
          <c:order val="0"/>
          <c:tx>
            <c:strRef>
              <c:f>'8-1'!$C$2</c:f>
              <c:strCache>
                <c:ptCount val="1"/>
                <c:pt idx="0">
                  <c:v>女</c:v>
                </c:pt>
              </c:strCache>
            </c:strRef>
          </c:tx>
          <c:spPr>
            <a:solidFill>
              <a:srgbClr val="FFFFFF"/>
            </a:solidFill>
            <a:ln w="3175">
              <a:solidFill>
                <a:srgbClr val="000000"/>
              </a:solidFill>
              <a:prstDash val="solid"/>
            </a:ln>
          </c:spPr>
          <c:invertIfNegative val="0"/>
          <c:cat>
            <c:strRef>
              <c:f>'8-1'!$A$3:$A$103</c:f>
              <c:strCache>
                <c:ptCount val="101"/>
                <c:pt idx="0">
                  <c:v>　　　 0歳</c:v>
                </c:pt>
                <c:pt idx="1">
                  <c:v>１</c:v>
                </c:pt>
                <c:pt idx="2">
                  <c:v>２</c:v>
                </c:pt>
                <c:pt idx="3">
                  <c:v>３</c:v>
                </c:pt>
                <c:pt idx="4">
                  <c:v>４</c:v>
                </c:pt>
                <c:pt idx="5">
                  <c:v>５</c:v>
                </c:pt>
                <c:pt idx="6">
                  <c:v>６</c:v>
                </c:pt>
                <c:pt idx="7">
                  <c:v>７</c:v>
                </c:pt>
                <c:pt idx="8">
                  <c:v>８</c:v>
                </c:pt>
                <c:pt idx="9">
                  <c:v>９</c:v>
                </c:pt>
                <c:pt idx="10">
                  <c:v>10</c:v>
                </c:pt>
                <c:pt idx="11">
                  <c:v>11</c:v>
                </c:pt>
                <c:pt idx="12">
                  <c:v>12</c:v>
                </c:pt>
                <c:pt idx="13">
                  <c:v>13</c:v>
                </c:pt>
                <c:pt idx="14">
                  <c:v>14</c:v>
                </c:pt>
                <c:pt idx="15">
                  <c:v>15</c:v>
                </c:pt>
                <c:pt idx="16">
                  <c:v>16</c:v>
                </c:pt>
                <c:pt idx="17">
                  <c:v>17</c:v>
                </c:pt>
                <c:pt idx="18">
                  <c:v>18</c:v>
                </c:pt>
                <c:pt idx="19">
                  <c:v>19</c:v>
                </c:pt>
                <c:pt idx="20">
                  <c:v>　　　20歳</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　　　40歳</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　　　60歳</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　　　80歳</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　100歳以上</c:v>
                </c:pt>
              </c:strCache>
            </c:strRef>
          </c:cat>
          <c:val>
            <c:numRef>
              <c:f>'8-1'!$C$3:$C$103</c:f>
              <c:numCache>
                <c:formatCode>#,##0</c:formatCode>
                <c:ptCount val="101"/>
                <c:pt idx="0">
                  <c:v>1830</c:v>
                </c:pt>
                <c:pt idx="1">
                  <c:v>1890</c:v>
                </c:pt>
                <c:pt idx="2">
                  <c:v>1853</c:v>
                </c:pt>
                <c:pt idx="3">
                  <c:v>1828</c:v>
                </c:pt>
                <c:pt idx="4">
                  <c:v>1859</c:v>
                </c:pt>
                <c:pt idx="5">
                  <c:v>1865</c:v>
                </c:pt>
                <c:pt idx="6">
                  <c:v>1883</c:v>
                </c:pt>
                <c:pt idx="7">
                  <c:v>1890</c:v>
                </c:pt>
                <c:pt idx="8">
                  <c:v>1765</c:v>
                </c:pt>
                <c:pt idx="9">
                  <c:v>1709</c:v>
                </c:pt>
                <c:pt idx="10">
                  <c:v>1796</c:v>
                </c:pt>
                <c:pt idx="11">
                  <c:v>1819</c:v>
                </c:pt>
                <c:pt idx="12">
                  <c:v>1919</c:v>
                </c:pt>
                <c:pt idx="13">
                  <c:v>1902</c:v>
                </c:pt>
                <c:pt idx="14">
                  <c:v>1865</c:v>
                </c:pt>
                <c:pt idx="15">
                  <c:v>1984</c:v>
                </c:pt>
                <c:pt idx="16">
                  <c:v>2027</c:v>
                </c:pt>
                <c:pt idx="17">
                  <c:v>1996</c:v>
                </c:pt>
                <c:pt idx="18">
                  <c:v>1960</c:v>
                </c:pt>
                <c:pt idx="19">
                  <c:v>1987</c:v>
                </c:pt>
                <c:pt idx="20">
                  <c:v>2175</c:v>
                </c:pt>
                <c:pt idx="21">
                  <c:v>2099</c:v>
                </c:pt>
                <c:pt idx="22">
                  <c:v>2327</c:v>
                </c:pt>
                <c:pt idx="23">
                  <c:v>2306</c:v>
                </c:pt>
                <c:pt idx="24">
                  <c:v>2296</c:v>
                </c:pt>
                <c:pt idx="25">
                  <c:v>2520</c:v>
                </c:pt>
                <c:pt idx="26">
                  <c:v>2471</c:v>
                </c:pt>
                <c:pt idx="27">
                  <c:v>2522</c:v>
                </c:pt>
                <c:pt idx="28">
                  <c:v>2743</c:v>
                </c:pt>
                <c:pt idx="29">
                  <c:v>2787</c:v>
                </c:pt>
                <c:pt idx="30">
                  <c:v>2722</c:v>
                </c:pt>
                <c:pt idx="31">
                  <c:v>2919</c:v>
                </c:pt>
                <c:pt idx="32">
                  <c:v>2881</c:v>
                </c:pt>
                <c:pt idx="33">
                  <c:v>2815</c:v>
                </c:pt>
                <c:pt idx="34">
                  <c:v>2974</c:v>
                </c:pt>
                <c:pt idx="35">
                  <c:v>3036</c:v>
                </c:pt>
                <c:pt idx="36">
                  <c:v>3062</c:v>
                </c:pt>
                <c:pt idx="37">
                  <c:v>3210</c:v>
                </c:pt>
                <c:pt idx="38">
                  <c:v>3305</c:v>
                </c:pt>
                <c:pt idx="39">
                  <c:v>3577</c:v>
                </c:pt>
                <c:pt idx="40">
                  <c:v>3717</c:v>
                </c:pt>
                <c:pt idx="41">
                  <c:v>3825</c:v>
                </c:pt>
                <c:pt idx="42">
                  <c:v>3930</c:v>
                </c:pt>
                <c:pt idx="43">
                  <c:v>3776</c:v>
                </c:pt>
                <c:pt idx="44">
                  <c:v>3766</c:v>
                </c:pt>
                <c:pt idx="45">
                  <c:v>3608</c:v>
                </c:pt>
                <c:pt idx="46">
                  <c:v>3600</c:v>
                </c:pt>
                <c:pt idx="47">
                  <c:v>3471</c:v>
                </c:pt>
                <c:pt idx="48">
                  <c:v>2841</c:v>
                </c:pt>
                <c:pt idx="49">
                  <c:v>3010</c:v>
                </c:pt>
                <c:pt idx="50">
                  <c:v>3199</c:v>
                </c:pt>
                <c:pt idx="51">
                  <c:v>2905</c:v>
                </c:pt>
                <c:pt idx="52">
                  <c:v>2870</c:v>
                </c:pt>
                <c:pt idx="53">
                  <c:v>2704</c:v>
                </c:pt>
                <c:pt idx="54">
                  <c:v>2501</c:v>
                </c:pt>
                <c:pt idx="55">
                  <c:v>2563</c:v>
                </c:pt>
                <c:pt idx="56">
                  <c:v>2508</c:v>
                </c:pt>
                <c:pt idx="57">
                  <c:v>2412</c:v>
                </c:pt>
                <c:pt idx="58">
                  <c:v>2454</c:v>
                </c:pt>
                <c:pt idx="59">
                  <c:v>2415</c:v>
                </c:pt>
                <c:pt idx="60">
                  <c:v>2524</c:v>
                </c:pt>
                <c:pt idx="61">
                  <c:v>2805</c:v>
                </c:pt>
                <c:pt idx="62">
                  <c:v>2912</c:v>
                </c:pt>
                <c:pt idx="63">
                  <c:v>3151</c:v>
                </c:pt>
                <c:pt idx="64">
                  <c:v>3441</c:v>
                </c:pt>
                <c:pt idx="65">
                  <c:v>3932</c:v>
                </c:pt>
                <c:pt idx="66">
                  <c:v>4270</c:v>
                </c:pt>
                <c:pt idx="67">
                  <c:v>4301</c:v>
                </c:pt>
                <c:pt idx="68">
                  <c:v>3290</c:v>
                </c:pt>
                <c:pt idx="69">
                  <c:v>2453</c:v>
                </c:pt>
                <c:pt idx="70">
                  <c:v>2978</c:v>
                </c:pt>
                <c:pt idx="71">
                  <c:v>3471</c:v>
                </c:pt>
                <c:pt idx="72">
                  <c:v>3207</c:v>
                </c:pt>
                <c:pt idx="73">
                  <c:v>3471</c:v>
                </c:pt>
                <c:pt idx="74">
                  <c:v>3126</c:v>
                </c:pt>
                <c:pt idx="75">
                  <c:v>2757</c:v>
                </c:pt>
                <c:pt idx="76">
                  <c:v>2609</c:v>
                </c:pt>
                <c:pt idx="77">
                  <c:v>2864</c:v>
                </c:pt>
                <c:pt idx="78" formatCode="#,##0_);[Red]\(#,##0\)">
                  <c:v>2695</c:v>
                </c:pt>
                <c:pt idx="79" formatCode="#,##0_);[Red]\(#,##0\)">
                  <c:v>2703</c:v>
                </c:pt>
                <c:pt idx="80" formatCode="#,##0_);[Red]\(#,##0\)">
                  <c:v>2387</c:v>
                </c:pt>
                <c:pt idx="81" formatCode="#,##0_);[Red]\(#,##0\)">
                  <c:v>2172</c:v>
                </c:pt>
                <c:pt idx="82" formatCode="#,##0_);[Red]\(#,##0\)">
                  <c:v>2135</c:v>
                </c:pt>
                <c:pt idx="83" formatCode="#,##0_);[Red]\(#,##0\)">
                  <c:v>1967</c:v>
                </c:pt>
                <c:pt idx="84" formatCode="#,##0_);[Red]\(#,##0\)">
                  <c:v>1754</c:v>
                </c:pt>
                <c:pt idx="85" formatCode="#,##0_);[Red]\(#,##0\)">
                  <c:v>1554</c:v>
                </c:pt>
                <c:pt idx="86" formatCode="#,##0_);[Red]\(#,##0\)">
                  <c:v>1482</c:v>
                </c:pt>
                <c:pt idx="87" formatCode="#,##0_);[Red]\(#,##0\)">
                  <c:v>1252</c:v>
                </c:pt>
                <c:pt idx="88" formatCode="#,##0_);[Red]\(#,##0\)">
                  <c:v>1097</c:v>
                </c:pt>
                <c:pt idx="89" formatCode="#,##0_);[Red]\(#,##0\)">
                  <c:v>1002</c:v>
                </c:pt>
                <c:pt idx="90" formatCode="#,##0_);[Red]\(#,##0\)">
                  <c:v>853</c:v>
                </c:pt>
                <c:pt idx="91" formatCode="#,##0_);[Red]\(#,##0\)">
                  <c:v>707</c:v>
                </c:pt>
                <c:pt idx="92" formatCode="#,##0_);[Red]\(#,##0\)">
                  <c:v>598</c:v>
                </c:pt>
                <c:pt idx="93" formatCode="#,##0_);[Red]\(#,##0\)">
                  <c:v>507</c:v>
                </c:pt>
                <c:pt idx="94" formatCode="#,##0_);[Red]\(#,##0\)">
                  <c:v>400</c:v>
                </c:pt>
                <c:pt idx="95" formatCode="#,##0_);[Red]\(#,##0\)">
                  <c:v>301</c:v>
                </c:pt>
                <c:pt idx="96" formatCode="#,##0_);[Red]\(#,##0\)">
                  <c:v>197</c:v>
                </c:pt>
                <c:pt idx="97" formatCode="#,##0_);[Red]\(#,##0\)">
                  <c:v>157</c:v>
                </c:pt>
                <c:pt idx="98" formatCode="#,##0_);[Red]\(#,##0\)">
                  <c:v>100</c:v>
                </c:pt>
                <c:pt idx="99" formatCode="#,##0_);[Red]\(#,##0\)">
                  <c:v>67</c:v>
                </c:pt>
                <c:pt idx="100" formatCode="#,##0_);[Red]\(#,##0\)">
                  <c:v>126</c:v>
                </c:pt>
              </c:numCache>
            </c:numRef>
          </c:val>
          <c:extLst>
            <c:ext xmlns:c16="http://schemas.microsoft.com/office/drawing/2014/chart" uri="{C3380CC4-5D6E-409C-BE32-E72D297353CC}">
              <c16:uniqueId val="{00000000-48E0-44DC-8A1D-4035A4FB1A10}"/>
            </c:ext>
          </c:extLst>
        </c:ser>
        <c:dLbls>
          <c:showLegendKey val="0"/>
          <c:showVal val="0"/>
          <c:showCatName val="0"/>
          <c:showSerName val="0"/>
          <c:showPercent val="0"/>
          <c:showBubbleSize val="0"/>
        </c:dLbls>
        <c:gapWidth val="0"/>
        <c:axId val="75329920"/>
        <c:axId val="75331456"/>
      </c:barChart>
      <c:catAx>
        <c:axId val="75329920"/>
        <c:scaling>
          <c:orientation val="minMax"/>
        </c:scaling>
        <c:delete val="1"/>
        <c:axPos val="l"/>
        <c:numFmt formatCode="General" sourceLinked="0"/>
        <c:majorTickMark val="out"/>
        <c:minorTickMark val="none"/>
        <c:tickLblPos val="none"/>
        <c:crossAx val="75331456"/>
        <c:crosses val="autoZero"/>
        <c:auto val="1"/>
        <c:lblAlgn val="ctr"/>
        <c:lblOffset val="100"/>
        <c:noMultiLvlLbl val="0"/>
      </c:catAx>
      <c:valAx>
        <c:axId val="75331456"/>
        <c:scaling>
          <c:orientation val="minMax"/>
          <c:max val="5000"/>
          <c:min val="0"/>
        </c:scaling>
        <c:delete val="0"/>
        <c:axPos val="b"/>
        <c:numFmt formatCode="#,##0" sourceLinked="1"/>
        <c:majorTickMark val="out"/>
        <c:minorTickMark val="none"/>
        <c:tickLblPos val="nextTo"/>
        <c:crossAx val="75329920"/>
        <c:crosses val="autoZero"/>
        <c:crossBetween val="between"/>
        <c:majorUnit val="1000"/>
      </c:valAx>
    </c:plotArea>
    <c:plotVisOnly val="1"/>
    <c:dispBlanksAs val="gap"/>
    <c:showDLblsOverMax val="0"/>
  </c:chart>
  <c:spPr>
    <a:noFill/>
    <a:ln>
      <a:noFill/>
    </a:ln>
  </c:spPr>
  <c:txPr>
    <a:bodyPr/>
    <a:lstStyle/>
    <a:p>
      <a:pPr>
        <a:defRPr>
          <a:latin typeface="ＭＳ Ｐ明朝" pitchFamily="18" charset="-128"/>
          <a:ea typeface="ＭＳ Ｐ明朝" pitchFamily="18" charset="-128"/>
        </a:defRPr>
      </a:pPr>
      <a:endParaRPr lang="ja-JP"/>
    </a:p>
  </c:txPr>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ＭＳ Ｐ明朝" pitchFamily="18" charset="-128"/>
                <a:ea typeface="ＭＳ Ｐ明朝" pitchFamily="18" charset="-128"/>
              </a:defRPr>
            </a:pPr>
            <a:r>
              <a:rPr lang="ja-JP" altLang="en-US" sz="1200" b="1">
                <a:latin typeface="ＭＳ Ｐ明朝" pitchFamily="18" charset="-128"/>
                <a:ea typeface="ＭＳ Ｐ明朝" pitchFamily="18" charset="-128"/>
              </a:rPr>
              <a:t>図４　自然・社会動態の推移</a:t>
            </a:r>
          </a:p>
        </c:rich>
      </c:tx>
      <c:layout/>
      <c:overlay val="0"/>
    </c:title>
    <c:autoTitleDeleted val="0"/>
    <c:plotArea>
      <c:layout>
        <c:manualLayout>
          <c:layoutTarget val="inner"/>
          <c:xMode val="edge"/>
          <c:yMode val="edge"/>
          <c:x val="8.344343320721273E-2"/>
          <c:y val="0.21829063245559951"/>
          <c:w val="0.81209598800149985"/>
          <c:h val="0.64662563783529337"/>
        </c:manualLayout>
      </c:layout>
      <c:lineChart>
        <c:grouping val="standard"/>
        <c:varyColors val="0"/>
        <c:ser>
          <c:idx val="0"/>
          <c:order val="0"/>
          <c:tx>
            <c:strRef>
              <c:f>'９－１'!$B$3</c:f>
              <c:strCache>
                <c:ptCount val="1"/>
                <c:pt idx="0">
                  <c:v>出生</c:v>
                </c:pt>
              </c:strCache>
            </c:strRef>
          </c:tx>
          <c:cat>
            <c:strRef>
              <c:f>'９－１'!$A$4:$A$38</c:f>
              <c:strCache>
                <c:ptCount val="35"/>
                <c:pt idx="0">
                  <c:v>昭和56年</c:v>
                </c:pt>
                <c:pt idx="1">
                  <c:v>57</c:v>
                </c:pt>
                <c:pt idx="2">
                  <c:v>58</c:v>
                </c:pt>
                <c:pt idx="3">
                  <c:v>59</c:v>
                </c:pt>
                <c:pt idx="4">
                  <c:v>60</c:v>
                </c:pt>
                <c:pt idx="5">
                  <c:v>61</c:v>
                </c:pt>
                <c:pt idx="6">
                  <c:v>62</c:v>
                </c:pt>
                <c:pt idx="7">
                  <c:v>63</c:v>
                </c:pt>
                <c:pt idx="8">
                  <c:v>平成元</c:v>
                </c:pt>
                <c:pt idx="9">
                  <c:v>平成2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strCache>
            </c:strRef>
          </c:cat>
          <c:val>
            <c:numRef>
              <c:f>'９－１'!$B$4:$B$38</c:f>
              <c:numCache>
                <c:formatCode>#,##0_);[Red]\(#,##0\)</c:formatCode>
                <c:ptCount val="35"/>
                <c:pt idx="0">
                  <c:v>7031</c:v>
                </c:pt>
                <c:pt idx="1">
                  <c:v>6779</c:v>
                </c:pt>
                <c:pt idx="2">
                  <c:v>6742</c:v>
                </c:pt>
                <c:pt idx="3">
                  <c:v>6371</c:v>
                </c:pt>
                <c:pt idx="4">
                  <c:v>6116</c:v>
                </c:pt>
                <c:pt idx="5">
                  <c:v>6032</c:v>
                </c:pt>
                <c:pt idx="6">
                  <c:v>5638</c:v>
                </c:pt>
                <c:pt idx="7">
                  <c:v>5668</c:v>
                </c:pt>
                <c:pt idx="8">
                  <c:v>5385</c:v>
                </c:pt>
                <c:pt idx="9">
                  <c:v>5233</c:v>
                </c:pt>
                <c:pt idx="10">
                  <c:v>5259</c:v>
                </c:pt>
                <c:pt idx="11">
                  <c:v>5390</c:v>
                </c:pt>
                <c:pt idx="12">
                  <c:v>5143</c:v>
                </c:pt>
                <c:pt idx="13">
                  <c:v>5422</c:v>
                </c:pt>
                <c:pt idx="14">
                  <c:v>5115</c:v>
                </c:pt>
                <c:pt idx="15">
                  <c:v>5003</c:v>
                </c:pt>
                <c:pt idx="16">
                  <c:v>4966</c:v>
                </c:pt>
                <c:pt idx="17">
                  <c:v>5068</c:v>
                </c:pt>
                <c:pt idx="18">
                  <c:v>4856</c:v>
                </c:pt>
                <c:pt idx="19">
                  <c:v>4754</c:v>
                </c:pt>
                <c:pt idx="20">
                  <c:v>4613</c:v>
                </c:pt>
                <c:pt idx="21">
                  <c:v>4671</c:v>
                </c:pt>
                <c:pt idx="22">
                  <c:v>4473</c:v>
                </c:pt>
                <c:pt idx="23">
                  <c:v>4492</c:v>
                </c:pt>
                <c:pt idx="24">
                  <c:v>4136</c:v>
                </c:pt>
                <c:pt idx="25">
                  <c:v>4406</c:v>
                </c:pt>
                <c:pt idx="26">
                  <c:v>4370</c:v>
                </c:pt>
                <c:pt idx="27">
                  <c:v>4431</c:v>
                </c:pt>
                <c:pt idx="28">
                  <c:v>4194</c:v>
                </c:pt>
                <c:pt idx="29">
                  <c:v>4362</c:v>
                </c:pt>
                <c:pt idx="30">
                  <c:v>4270</c:v>
                </c:pt>
                <c:pt idx="31">
                  <c:v>4148</c:v>
                </c:pt>
                <c:pt idx="32">
                  <c:v>4145</c:v>
                </c:pt>
                <c:pt idx="33">
                  <c:v>3927</c:v>
                </c:pt>
                <c:pt idx="34">
                  <c:v>3995</c:v>
                </c:pt>
              </c:numCache>
            </c:numRef>
          </c:val>
          <c:smooth val="0"/>
          <c:extLst>
            <c:ext xmlns:c16="http://schemas.microsoft.com/office/drawing/2014/chart" uri="{C3380CC4-5D6E-409C-BE32-E72D297353CC}">
              <c16:uniqueId val="{00000000-72D2-4A30-A946-C7955A8A99EE}"/>
            </c:ext>
          </c:extLst>
        </c:ser>
        <c:ser>
          <c:idx val="1"/>
          <c:order val="1"/>
          <c:tx>
            <c:strRef>
              <c:f>'９－１'!$C$3</c:f>
              <c:strCache>
                <c:ptCount val="1"/>
                <c:pt idx="0">
                  <c:v>死亡</c:v>
                </c:pt>
              </c:strCache>
            </c:strRef>
          </c:tx>
          <c:cat>
            <c:strRef>
              <c:f>'９－１'!$A$4:$A$38</c:f>
              <c:strCache>
                <c:ptCount val="35"/>
                <c:pt idx="0">
                  <c:v>昭和56年</c:v>
                </c:pt>
                <c:pt idx="1">
                  <c:v>57</c:v>
                </c:pt>
                <c:pt idx="2">
                  <c:v>58</c:v>
                </c:pt>
                <c:pt idx="3">
                  <c:v>59</c:v>
                </c:pt>
                <c:pt idx="4">
                  <c:v>60</c:v>
                </c:pt>
                <c:pt idx="5">
                  <c:v>61</c:v>
                </c:pt>
                <c:pt idx="6">
                  <c:v>62</c:v>
                </c:pt>
                <c:pt idx="7">
                  <c:v>63</c:v>
                </c:pt>
                <c:pt idx="8">
                  <c:v>平成元</c:v>
                </c:pt>
                <c:pt idx="9">
                  <c:v>平成2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strCache>
            </c:strRef>
          </c:cat>
          <c:val>
            <c:numRef>
              <c:f>'９－１'!$C$4:$C$38</c:f>
              <c:numCache>
                <c:formatCode>#,##0_);[Red]\(#,##0\)</c:formatCode>
                <c:ptCount val="35"/>
                <c:pt idx="0">
                  <c:v>3019</c:v>
                </c:pt>
                <c:pt idx="1">
                  <c:v>2798</c:v>
                </c:pt>
                <c:pt idx="2">
                  <c:v>2972</c:v>
                </c:pt>
                <c:pt idx="3">
                  <c:v>2989</c:v>
                </c:pt>
                <c:pt idx="4">
                  <c:v>3090</c:v>
                </c:pt>
                <c:pt idx="5">
                  <c:v>3179</c:v>
                </c:pt>
                <c:pt idx="6">
                  <c:v>3173</c:v>
                </c:pt>
                <c:pt idx="7">
                  <c:v>3336</c:v>
                </c:pt>
                <c:pt idx="8">
                  <c:v>3240</c:v>
                </c:pt>
                <c:pt idx="9">
                  <c:v>3331</c:v>
                </c:pt>
                <c:pt idx="10">
                  <c:v>3468</c:v>
                </c:pt>
                <c:pt idx="11">
                  <c:v>3526</c:v>
                </c:pt>
                <c:pt idx="12">
                  <c:v>3649</c:v>
                </c:pt>
                <c:pt idx="13">
                  <c:v>3599</c:v>
                </c:pt>
                <c:pt idx="14">
                  <c:v>3665</c:v>
                </c:pt>
                <c:pt idx="15">
                  <c:v>3491</c:v>
                </c:pt>
                <c:pt idx="16">
                  <c:v>3545</c:v>
                </c:pt>
                <c:pt idx="17">
                  <c:v>3772</c:v>
                </c:pt>
                <c:pt idx="18">
                  <c:v>3818</c:v>
                </c:pt>
                <c:pt idx="19">
                  <c:v>3752</c:v>
                </c:pt>
                <c:pt idx="20">
                  <c:v>3715</c:v>
                </c:pt>
                <c:pt idx="21">
                  <c:v>3741</c:v>
                </c:pt>
                <c:pt idx="22">
                  <c:v>3890</c:v>
                </c:pt>
                <c:pt idx="23">
                  <c:v>4040</c:v>
                </c:pt>
                <c:pt idx="24">
                  <c:v>4198</c:v>
                </c:pt>
                <c:pt idx="25">
                  <c:v>4143</c:v>
                </c:pt>
                <c:pt idx="26">
                  <c:v>4319</c:v>
                </c:pt>
                <c:pt idx="27">
                  <c:v>4370</c:v>
                </c:pt>
                <c:pt idx="28">
                  <c:v>4239</c:v>
                </c:pt>
                <c:pt idx="29">
                  <c:v>4503</c:v>
                </c:pt>
                <c:pt idx="30">
                  <c:v>4720</c:v>
                </c:pt>
                <c:pt idx="31">
                  <c:v>4772</c:v>
                </c:pt>
                <c:pt idx="32">
                  <c:v>4635</c:v>
                </c:pt>
                <c:pt idx="33">
                  <c:v>4678</c:v>
                </c:pt>
                <c:pt idx="34">
                  <c:v>4850</c:v>
                </c:pt>
              </c:numCache>
            </c:numRef>
          </c:val>
          <c:smooth val="0"/>
          <c:extLst>
            <c:ext xmlns:c16="http://schemas.microsoft.com/office/drawing/2014/chart" uri="{C3380CC4-5D6E-409C-BE32-E72D297353CC}">
              <c16:uniqueId val="{00000001-72D2-4A30-A946-C7955A8A99EE}"/>
            </c:ext>
          </c:extLst>
        </c:ser>
        <c:dLbls>
          <c:showLegendKey val="0"/>
          <c:showVal val="0"/>
          <c:showCatName val="0"/>
          <c:showSerName val="0"/>
          <c:showPercent val="0"/>
          <c:showBubbleSize val="0"/>
        </c:dLbls>
        <c:marker val="1"/>
        <c:smooth val="0"/>
        <c:axId val="75236096"/>
        <c:axId val="75238400"/>
      </c:lineChart>
      <c:lineChart>
        <c:grouping val="standard"/>
        <c:varyColors val="0"/>
        <c:ser>
          <c:idx val="3"/>
          <c:order val="2"/>
          <c:tx>
            <c:strRef>
              <c:f>'９－１'!$F$3</c:f>
              <c:strCache>
                <c:ptCount val="1"/>
                <c:pt idx="0">
                  <c:v>転　入</c:v>
                </c:pt>
              </c:strCache>
            </c:strRef>
          </c:tx>
          <c:spPr>
            <a:ln>
              <a:solidFill>
                <a:schemeClr val="accent3">
                  <a:lumMod val="50000"/>
                </a:schemeClr>
              </a:solidFill>
            </a:ln>
          </c:spPr>
          <c:marker>
            <c:symbol val="triangle"/>
            <c:size val="7"/>
            <c:spPr>
              <a:solidFill>
                <a:schemeClr val="accent3">
                  <a:lumMod val="50000"/>
                </a:schemeClr>
              </a:solidFill>
              <a:ln>
                <a:solidFill>
                  <a:schemeClr val="accent3">
                    <a:lumMod val="50000"/>
                  </a:schemeClr>
                </a:solidFill>
              </a:ln>
            </c:spPr>
          </c:marker>
          <c:cat>
            <c:strRef>
              <c:f>'９－１'!$A$4:$A$38</c:f>
              <c:strCache>
                <c:ptCount val="35"/>
                <c:pt idx="0">
                  <c:v>昭和56年</c:v>
                </c:pt>
                <c:pt idx="1">
                  <c:v>57</c:v>
                </c:pt>
                <c:pt idx="2">
                  <c:v>58</c:v>
                </c:pt>
                <c:pt idx="3">
                  <c:v>59</c:v>
                </c:pt>
                <c:pt idx="4">
                  <c:v>60</c:v>
                </c:pt>
                <c:pt idx="5">
                  <c:v>61</c:v>
                </c:pt>
                <c:pt idx="6">
                  <c:v>62</c:v>
                </c:pt>
                <c:pt idx="7">
                  <c:v>63</c:v>
                </c:pt>
                <c:pt idx="8">
                  <c:v>平成元</c:v>
                </c:pt>
                <c:pt idx="9">
                  <c:v>平成2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strCache>
            </c:strRef>
          </c:cat>
          <c:val>
            <c:numRef>
              <c:f>'９－１'!$F$4:$F$38</c:f>
              <c:numCache>
                <c:formatCode>#,##0_);[Red]\(#,##0\)</c:formatCode>
                <c:ptCount val="35"/>
                <c:pt idx="0">
                  <c:v>25265</c:v>
                </c:pt>
                <c:pt idx="1">
                  <c:v>26182</c:v>
                </c:pt>
                <c:pt idx="2">
                  <c:v>25221</c:v>
                </c:pt>
                <c:pt idx="3">
                  <c:v>24391</c:v>
                </c:pt>
                <c:pt idx="4">
                  <c:v>24651</c:v>
                </c:pt>
                <c:pt idx="5">
                  <c:v>23785</c:v>
                </c:pt>
                <c:pt idx="6">
                  <c:v>24138</c:v>
                </c:pt>
                <c:pt idx="7">
                  <c:v>24128</c:v>
                </c:pt>
                <c:pt idx="8">
                  <c:v>23880</c:v>
                </c:pt>
                <c:pt idx="9">
                  <c:v>23351</c:v>
                </c:pt>
                <c:pt idx="10">
                  <c:v>23835</c:v>
                </c:pt>
                <c:pt idx="11">
                  <c:v>24108</c:v>
                </c:pt>
                <c:pt idx="12">
                  <c:v>24463</c:v>
                </c:pt>
                <c:pt idx="13">
                  <c:v>24253</c:v>
                </c:pt>
                <c:pt idx="14">
                  <c:v>25179</c:v>
                </c:pt>
                <c:pt idx="15">
                  <c:v>24970</c:v>
                </c:pt>
                <c:pt idx="16">
                  <c:v>23602</c:v>
                </c:pt>
                <c:pt idx="17">
                  <c:v>23526</c:v>
                </c:pt>
                <c:pt idx="18">
                  <c:v>22552</c:v>
                </c:pt>
                <c:pt idx="19">
                  <c:v>21688</c:v>
                </c:pt>
                <c:pt idx="20">
                  <c:v>22388</c:v>
                </c:pt>
                <c:pt idx="21">
                  <c:v>21517</c:v>
                </c:pt>
                <c:pt idx="22">
                  <c:v>21577</c:v>
                </c:pt>
                <c:pt idx="23">
                  <c:v>20299</c:v>
                </c:pt>
                <c:pt idx="24">
                  <c:v>19626</c:v>
                </c:pt>
                <c:pt idx="25">
                  <c:v>20017</c:v>
                </c:pt>
                <c:pt idx="26">
                  <c:v>19516</c:v>
                </c:pt>
                <c:pt idx="27">
                  <c:v>20324</c:v>
                </c:pt>
                <c:pt idx="28">
                  <c:v>19763</c:v>
                </c:pt>
                <c:pt idx="29">
                  <c:v>18072</c:v>
                </c:pt>
                <c:pt idx="30">
                  <c:v>17631</c:v>
                </c:pt>
                <c:pt idx="31">
                  <c:v>18327</c:v>
                </c:pt>
                <c:pt idx="32">
                  <c:v>18224</c:v>
                </c:pt>
                <c:pt idx="33">
                  <c:v>18268</c:v>
                </c:pt>
                <c:pt idx="34">
                  <c:v>18342</c:v>
                </c:pt>
              </c:numCache>
            </c:numRef>
          </c:val>
          <c:smooth val="0"/>
          <c:extLst>
            <c:ext xmlns:c16="http://schemas.microsoft.com/office/drawing/2014/chart" uri="{C3380CC4-5D6E-409C-BE32-E72D297353CC}">
              <c16:uniqueId val="{00000002-72D2-4A30-A946-C7955A8A99EE}"/>
            </c:ext>
          </c:extLst>
        </c:ser>
        <c:ser>
          <c:idx val="4"/>
          <c:order val="3"/>
          <c:tx>
            <c:strRef>
              <c:f>'９－１'!$G$3</c:f>
              <c:strCache>
                <c:ptCount val="1"/>
                <c:pt idx="0">
                  <c:v>転　出</c:v>
                </c:pt>
              </c:strCache>
            </c:strRef>
          </c:tx>
          <c:spPr>
            <a:ln>
              <a:solidFill>
                <a:schemeClr val="tx1"/>
              </a:solidFill>
            </a:ln>
          </c:spPr>
          <c:marker>
            <c:symbol val="circle"/>
            <c:size val="7"/>
            <c:spPr>
              <a:solidFill>
                <a:sysClr val="windowText" lastClr="000000"/>
              </a:solidFill>
              <a:ln>
                <a:solidFill>
                  <a:schemeClr val="tx1"/>
                </a:solidFill>
              </a:ln>
            </c:spPr>
          </c:marker>
          <c:cat>
            <c:strRef>
              <c:f>'９－１'!$A$4:$A$38</c:f>
              <c:strCache>
                <c:ptCount val="35"/>
                <c:pt idx="0">
                  <c:v>昭和56年</c:v>
                </c:pt>
                <c:pt idx="1">
                  <c:v>57</c:v>
                </c:pt>
                <c:pt idx="2">
                  <c:v>58</c:v>
                </c:pt>
                <c:pt idx="3">
                  <c:v>59</c:v>
                </c:pt>
                <c:pt idx="4">
                  <c:v>60</c:v>
                </c:pt>
                <c:pt idx="5">
                  <c:v>61</c:v>
                </c:pt>
                <c:pt idx="6">
                  <c:v>62</c:v>
                </c:pt>
                <c:pt idx="7">
                  <c:v>63</c:v>
                </c:pt>
                <c:pt idx="8">
                  <c:v>平成元</c:v>
                </c:pt>
                <c:pt idx="9">
                  <c:v>平成2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strCache>
            </c:strRef>
          </c:cat>
          <c:val>
            <c:numRef>
              <c:f>'９－１'!$G$4:$G$38</c:f>
              <c:numCache>
                <c:formatCode>#,##0_);[Red]\(#,##0\)</c:formatCode>
                <c:ptCount val="35"/>
                <c:pt idx="0">
                  <c:v>33689</c:v>
                </c:pt>
                <c:pt idx="1">
                  <c:v>32435</c:v>
                </c:pt>
                <c:pt idx="2">
                  <c:v>30560</c:v>
                </c:pt>
                <c:pt idx="3">
                  <c:v>31014</c:v>
                </c:pt>
                <c:pt idx="4">
                  <c:v>29628</c:v>
                </c:pt>
                <c:pt idx="5">
                  <c:v>28290</c:v>
                </c:pt>
                <c:pt idx="6">
                  <c:v>29477</c:v>
                </c:pt>
                <c:pt idx="7">
                  <c:v>28612</c:v>
                </c:pt>
                <c:pt idx="8">
                  <c:v>27904</c:v>
                </c:pt>
                <c:pt idx="9">
                  <c:v>27224</c:v>
                </c:pt>
                <c:pt idx="10">
                  <c:v>26764</c:v>
                </c:pt>
                <c:pt idx="11">
                  <c:v>26619</c:v>
                </c:pt>
                <c:pt idx="12">
                  <c:v>27346</c:v>
                </c:pt>
                <c:pt idx="13">
                  <c:v>29177</c:v>
                </c:pt>
                <c:pt idx="14">
                  <c:v>33216</c:v>
                </c:pt>
                <c:pt idx="15">
                  <c:v>29423</c:v>
                </c:pt>
                <c:pt idx="16">
                  <c:v>29365</c:v>
                </c:pt>
                <c:pt idx="17">
                  <c:v>27204</c:v>
                </c:pt>
                <c:pt idx="18">
                  <c:v>26617</c:v>
                </c:pt>
                <c:pt idx="19">
                  <c:v>25883</c:v>
                </c:pt>
                <c:pt idx="20">
                  <c:v>24135</c:v>
                </c:pt>
                <c:pt idx="21">
                  <c:v>23189</c:v>
                </c:pt>
                <c:pt idx="22">
                  <c:v>22855</c:v>
                </c:pt>
                <c:pt idx="23">
                  <c:v>21887</c:v>
                </c:pt>
                <c:pt idx="24">
                  <c:v>21129</c:v>
                </c:pt>
                <c:pt idx="25">
                  <c:v>20833</c:v>
                </c:pt>
                <c:pt idx="26">
                  <c:v>20565</c:v>
                </c:pt>
                <c:pt idx="27">
                  <c:v>19585</c:v>
                </c:pt>
                <c:pt idx="28">
                  <c:v>18972</c:v>
                </c:pt>
                <c:pt idx="29">
                  <c:v>19152</c:v>
                </c:pt>
                <c:pt idx="30">
                  <c:v>19172</c:v>
                </c:pt>
                <c:pt idx="31">
                  <c:v>19152</c:v>
                </c:pt>
                <c:pt idx="32">
                  <c:v>19188</c:v>
                </c:pt>
                <c:pt idx="33">
                  <c:v>19406</c:v>
                </c:pt>
                <c:pt idx="34">
                  <c:v>18783</c:v>
                </c:pt>
              </c:numCache>
            </c:numRef>
          </c:val>
          <c:smooth val="0"/>
          <c:extLst>
            <c:ext xmlns:c16="http://schemas.microsoft.com/office/drawing/2014/chart" uri="{C3380CC4-5D6E-409C-BE32-E72D297353CC}">
              <c16:uniqueId val="{00000003-72D2-4A30-A946-C7955A8A99EE}"/>
            </c:ext>
          </c:extLst>
        </c:ser>
        <c:dLbls>
          <c:showLegendKey val="0"/>
          <c:showVal val="0"/>
          <c:showCatName val="0"/>
          <c:showSerName val="0"/>
          <c:showPercent val="0"/>
          <c:showBubbleSize val="0"/>
        </c:dLbls>
        <c:marker val="1"/>
        <c:smooth val="0"/>
        <c:axId val="75248384"/>
        <c:axId val="75250304"/>
      </c:lineChart>
      <c:catAx>
        <c:axId val="75236096"/>
        <c:scaling>
          <c:orientation val="minMax"/>
        </c:scaling>
        <c:delete val="0"/>
        <c:axPos val="b"/>
        <c:title>
          <c:tx>
            <c:rich>
              <a:bodyPr/>
              <a:lstStyle/>
              <a:p>
                <a:pPr>
                  <a:defRPr sz="900" b="0"/>
                </a:pPr>
                <a:r>
                  <a:rPr lang="ja-JP" altLang="en-US" sz="900" b="0"/>
                  <a:t>出生・死亡</a:t>
                </a:r>
                <a:endParaRPr lang="en-US" altLang="ja-JP" sz="900" b="0"/>
              </a:p>
              <a:p>
                <a:pPr>
                  <a:defRPr sz="900" b="0"/>
                </a:pPr>
                <a:r>
                  <a:rPr lang="ja-JP" altLang="en-US" sz="900" b="0"/>
                  <a:t>（人）</a:t>
                </a:r>
              </a:p>
            </c:rich>
          </c:tx>
          <c:layout>
            <c:manualLayout>
              <c:xMode val="edge"/>
              <c:yMode val="edge"/>
              <c:x val="1.5925851495941239E-3"/>
              <c:y val="0.13513491643584077"/>
            </c:manualLayout>
          </c:layout>
          <c:overlay val="0"/>
        </c:title>
        <c:numFmt formatCode="General" sourceLinked="1"/>
        <c:majorTickMark val="out"/>
        <c:minorTickMark val="none"/>
        <c:tickLblPos val="nextTo"/>
        <c:crossAx val="75238400"/>
        <c:crosses val="autoZero"/>
        <c:auto val="0"/>
        <c:lblAlgn val="ctr"/>
        <c:lblOffset val="100"/>
        <c:tickLblSkip val="2"/>
        <c:noMultiLvlLbl val="0"/>
      </c:catAx>
      <c:valAx>
        <c:axId val="75238400"/>
        <c:scaling>
          <c:orientation val="minMax"/>
          <c:max val="8000"/>
          <c:min val="2000"/>
        </c:scaling>
        <c:delete val="0"/>
        <c:axPos val="l"/>
        <c:numFmt formatCode="#,##0_);[Red]\(#,##0\)" sourceLinked="1"/>
        <c:majorTickMark val="out"/>
        <c:minorTickMark val="none"/>
        <c:tickLblPos val="nextTo"/>
        <c:crossAx val="75236096"/>
        <c:crosses val="autoZero"/>
        <c:crossBetween val="between"/>
        <c:majorUnit val="2000"/>
      </c:valAx>
      <c:catAx>
        <c:axId val="75248384"/>
        <c:scaling>
          <c:orientation val="minMax"/>
        </c:scaling>
        <c:delete val="1"/>
        <c:axPos val="b"/>
        <c:title>
          <c:tx>
            <c:rich>
              <a:bodyPr/>
              <a:lstStyle/>
              <a:p>
                <a:pPr>
                  <a:defRPr sz="900" b="0"/>
                </a:pPr>
                <a:r>
                  <a:rPr lang="ja-JP" altLang="en-US" sz="900" b="0"/>
                  <a:t>転入・転出</a:t>
                </a:r>
                <a:endParaRPr lang="en-US" altLang="ja-JP" sz="900" b="0"/>
              </a:p>
              <a:p>
                <a:pPr>
                  <a:defRPr sz="900" b="0"/>
                </a:pPr>
                <a:r>
                  <a:rPr lang="ja-JP" altLang="en-US" sz="900" b="0"/>
                  <a:t>（人）</a:t>
                </a:r>
              </a:p>
            </c:rich>
          </c:tx>
          <c:layout>
            <c:manualLayout>
              <c:xMode val="edge"/>
              <c:yMode val="edge"/>
              <c:x val="0.89441961866135655"/>
              <c:y val="0.13288288568671988"/>
            </c:manualLayout>
          </c:layout>
          <c:overlay val="0"/>
        </c:title>
        <c:numFmt formatCode="General" sourceLinked="1"/>
        <c:majorTickMark val="out"/>
        <c:minorTickMark val="none"/>
        <c:tickLblPos val="none"/>
        <c:crossAx val="75250304"/>
        <c:crosses val="autoZero"/>
        <c:auto val="1"/>
        <c:lblAlgn val="ctr"/>
        <c:lblOffset val="100"/>
        <c:noMultiLvlLbl val="0"/>
      </c:catAx>
      <c:valAx>
        <c:axId val="75250304"/>
        <c:scaling>
          <c:orientation val="minMax"/>
          <c:max val="40000"/>
          <c:min val="10000"/>
        </c:scaling>
        <c:delete val="0"/>
        <c:axPos val="r"/>
        <c:numFmt formatCode="#,##0_);[Red]\(#,##0\)" sourceLinked="1"/>
        <c:majorTickMark val="out"/>
        <c:minorTickMark val="none"/>
        <c:tickLblPos val="nextTo"/>
        <c:crossAx val="75248384"/>
        <c:crosses val="max"/>
        <c:crossBetween val="between"/>
        <c:majorUnit val="10000"/>
      </c:valAx>
    </c:plotArea>
    <c:legend>
      <c:legendPos val="r"/>
      <c:layout>
        <c:manualLayout>
          <c:xMode val="edge"/>
          <c:yMode val="edge"/>
          <c:x val="0.38626157809160222"/>
          <c:y val="0.15454960422437344"/>
          <c:w val="0.24411811632594704"/>
          <c:h val="0.19682093098046596"/>
        </c:manualLayout>
      </c:layout>
      <c:overlay val="0"/>
    </c:legend>
    <c:plotVisOnly val="1"/>
    <c:dispBlanksAs val="zero"/>
    <c:showDLblsOverMax val="0"/>
  </c:chart>
  <c:spPr>
    <a:noFill/>
    <a:ln>
      <a:noFill/>
    </a:ln>
  </c:spPr>
  <c:txPr>
    <a:bodyPr/>
    <a:lstStyle/>
    <a:p>
      <a:pPr>
        <a:defRPr>
          <a:latin typeface="ＭＳ 明朝" pitchFamily="17" charset="-128"/>
          <a:ea typeface="ＭＳ 明朝" pitchFamily="17" charset="-128"/>
        </a:defRPr>
      </a:pPr>
      <a:endParaRPr lang="ja-JP"/>
    </a:p>
  </c:txPr>
  <c:printSettings>
    <c:headerFooter/>
    <c:pageMargins b="0.74803149606299335" l="0.70866141732283605" r="0.70866141732283605" t="0.74803149606299335" header="0.314960629921261" footer="0.314960629921261"/>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１８，３４２人</a:t>
            </a:r>
          </a:p>
        </c:rich>
      </c:tx>
      <c:layout>
        <c:manualLayout>
          <c:xMode val="edge"/>
          <c:yMode val="edge"/>
          <c:x val="0.41038430298514589"/>
          <c:y val="0.4902682218198674"/>
        </c:manualLayout>
      </c:layout>
      <c:overlay val="0"/>
    </c:title>
    <c:autoTitleDeleted val="0"/>
    <c:plotArea>
      <c:layout>
        <c:manualLayout>
          <c:layoutTarget val="inner"/>
          <c:xMode val="edge"/>
          <c:yMode val="edge"/>
          <c:x val="0.12815457286194668"/>
          <c:y val="0.1471387855941208"/>
          <c:w val="0.74464352266051415"/>
          <c:h val="0.77849094600728563"/>
        </c:manualLayout>
      </c:layout>
      <c:doughnutChart>
        <c:varyColors val="1"/>
        <c:ser>
          <c:idx val="0"/>
          <c:order val="0"/>
          <c:tx>
            <c:strRef>
              <c:f>'９－１'!$J$3</c:f>
              <c:strCache>
                <c:ptCount val="1"/>
                <c:pt idx="0">
                  <c:v>転入</c:v>
                </c:pt>
              </c:strCache>
            </c:strRef>
          </c:tx>
          <c:spPr>
            <a:ln>
              <a:solidFill>
                <a:schemeClr val="tx1"/>
              </a:solidFill>
            </a:ln>
          </c:spPr>
          <c:dLbls>
            <c:dLbl>
              <c:idx val="0"/>
              <c:layout>
                <c:manualLayout>
                  <c:x val="1.649475656843314E-2"/>
                  <c:y val="-0.16000854459925798"/>
                </c:manualLayout>
              </c:layout>
              <c:tx>
                <c:rich>
                  <a:bodyPr/>
                  <a:lstStyle/>
                  <a:p>
                    <a:r>
                      <a:rPr lang="ja-JP" altLang="en-US">
                        <a:latin typeface="ＭＳ Ｐ明朝" pitchFamily="18" charset="-128"/>
                        <a:ea typeface="ＭＳ Ｐ明朝" pitchFamily="18" charset="-128"/>
                      </a:rPr>
                      <a:t>北</a:t>
                    </a:r>
                    <a:r>
                      <a:rPr lang="ja-JP" altLang="en-US"/>
                      <a:t>海道　　　　東北　　　　</a:t>
                    </a:r>
                    <a:r>
                      <a:rPr lang="en-US" altLang="ja-JP"/>
                      <a:t>1.3%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A59-43FA-BCB7-1B33A70BCDFF}"/>
                </c:ext>
              </c:extLst>
            </c:dLbl>
            <c:dLbl>
              <c:idx val="1"/>
              <c:layout>
                <c:manualLayout>
                  <c:x val="8.7699482046123295E-2"/>
                  <c:y val="-0.11985287268152646"/>
                </c:manualLayout>
              </c:layout>
              <c:tx>
                <c:rich>
                  <a:bodyPr/>
                  <a:lstStyle/>
                  <a:p>
                    <a:r>
                      <a:rPr lang="ja-JP" altLang="en-US">
                        <a:latin typeface="ＭＳ Ｐ明朝" pitchFamily="18" charset="-128"/>
                        <a:ea typeface="ＭＳ Ｐ明朝" pitchFamily="18" charset="-128"/>
                      </a:rPr>
                      <a:t>関</a:t>
                    </a:r>
                    <a:r>
                      <a:rPr lang="ja-JP" altLang="en-US"/>
                      <a:t>東　　　 </a:t>
                    </a:r>
                    <a:r>
                      <a:rPr lang="en-US" altLang="ja-JP"/>
                      <a:t>9.0%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59-43FA-BCB7-1B33A70BCDFF}"/>
                </c:ext>
              </c:extLst>
            </c:dLbl>
            <c:dLbl>
              <c:idx val="2"/>
              <c:layout>
                <c:manualLayout>
                  <c:x val="0.12399143667604326"/>
                  <c:y val="-0.10667216077925797"/>
                </c:manualLayout>
              </c:layout>
              <c:tx>
                <c:rich>
                  <a:bodyPr/>
                  <a:lstStyle/>
                  <a:p>
                    <a:r>
                      <a:rPr lang="ja-JP" altLang="en-US"/>
                      <a:t>北陸・中部 </a:t>
                    </a:r>
                    <a:r>
                      <a:rPr lang="en-US" altLang="ja-JP"/>
                      <a:t>4.8%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59-43FA-BCB7-1B33A70BCDFF}"/>
                </c:ext>
              </c:extLst>
            </c:dLbl>
            <c:dLbl>
              <c:idx val="3"/>
              <c:layout>
                <c:manualLayout>
                  <c:x val="0.14845364569326291"/>
                  <c:y val="-3.8034825467791682E-2"/>
                </c:manualLayout>
              </c:layout>
              <c:tx>
                <c:rich>
                  <a:bodyPr/>
                  <a:lstStyle/>
                  <a:p>
                    <a:r>
                      <a:rPr lang="ja-JP" altLang="en-US">
                        <a:latin typeface="ＭＳ Ｐ明朝" pitchFamily="18" charset="-128"/>
                        <a:ea typeface="ＭＳ Ｐ明朝" pitchFamily="18" charset="-128"/>
                      </a:rPr>
                      <a:t>滋</a:t>
                    </a:r>
                    <a:r>
                      <a:rPr lang="ja-JP" altLang="en-US"/>
                      <a:t>賀県　　　京都府　　</a:t>
                    </a:r>
                    <a:r>
                      <a:rPr lang="en-US" altLang="ja-JP"/>
                      <a:t>3.6%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59-43FA-BCB7-1B33A70BCDFF}"/>
                </c:ext>
              </c:extLst>
            </c:dLbl>
            <c:dLbl>
              <c:idx val="4"/>
              <c:layout>
                <c:manualLayout>
                  <c:x val="0.12851712974404036"/>
                  <c:y val="7.9907174580788179E-2"/>
                </c:manualLayout>
              </c:layout>
              <c:tx>
                <c:rich>
                  <a:bodyPr/>
                  <a:lstStyle/>
                  <a:p>
                    <a:r>
                      <a:rPr lang="ja-JP" altLang="en-US">
                        <a:latin typeface="ＭＳ Ｐ明朝" pitchFamily="18" charset="-128"/>
                        <a:ea typeface="ＭＳ Ｐ明朝" pitchFamily="18" charset="-128"/>
                      </a:rPr>
                      <a:t>大</a:t>
                    </a:r>
                    <a:r>
                      <a:rPr lang="ja-JP" altLang="en-US"/>
                      <a:t>阪府 　</a:t>
                    </a:r>
                    <a:r>
                      <a:rPr lang="en-US" altLang="ja-JP"/>
                      <a:t>25.7%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A59-43FA-BCB7-1B33A70BCDFF}"/>
                </c:ext>
              </c:extLst>
            </c:dLbl>
            <c:dLbl>
              <c:idx val="5"/>
              <c:layout>
                <c:manualLayout>
                  <c:x val="-0.12481697668278717"/>
                  <c:y val="0.1086644845977226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3A59-43FA-BCB7-1B33A70BCDFF}"/>
                </c:ext>
              </c:extLst>
            </c:dLbl>
            <c:dLbl>
              <c:idx val="6"/>
              <c:layout>
                <c:manualLayout>
                  <c:x val="-0.17962771044796474"/>
                  <c:y val="-1.8132998993521459E-3"/>
                </c:manualLayout>
              </c:layout>
              <c:tx>
                <c:rich>
                  <a:bodyPr/>
                  <a:lstStyle/>
                  <a:p>
                    <a:r>
                      <a:rPr lang="ja-JP" altLang="en-US" sz="900">
                        <a:latin typeface="ＭＳ Ｐ明朝" pitchFamily="18" charset="-128"/>
                        <a:ea typeface="ＭＳ Ｐ明朝" pitchFamily="18" charset="-128"/>
                      </a:rPr>
                      <a:t>奈</a:t>
                    </a:r>
                    <a:r>
                      <a:rPr lang="ja-JP" altLang="en-US" sz="900"/>
                      <a:t>良県　　　和歌山県
</a:t>
                    </a:r>
                    <a:r>
                      <a:rPr lang="en-US" altLang="ja-JP" sz="900"/>
                      <a:t>2.2%</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A59-43FA-BCB7-1B33A70BCDFF}"/>
                </c:ext>
              </c:extLst>
            </c:dLbl>
            <c:dLbl>
              <c:idx val="7"/>
              <c:layout>
                <c:manualLayout>
                  <c:x val="-0.15037071897132034"/>
                  <c:y val="-7.9809166570833201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3A59-43FA-BCB7-1B33A70BCDFF}"/>
                </c:ext>
              </c:extLst>
            </c:dLbl>
            <c:dLbl>
              <c:idx val="8"/>
              <c:layout>
                <c:manualLayout>
                  <c:x val="-0.11628939891793182"/>
                  <c:y val="-0.13824530464257601"/>
                </c:manualLayout>
              </c:layout>
              <c:tx>
                <c:rich>
                  <a:bodyPr/>
                  <a:lstStyle/>
                  <a:p>
                    <a:r>
                      <a:rPr lang="ja-JP" altLang="en-US">
                        <a:latin typeface="ＭＳ Ｐ明朝" pitchFamily="18" charset="-128"/>
                        <a:ea typeface="ＭＳ Ｐ明朝" pitchFamily="18" charset="-128"/>
                      </a:rPr>
                      <a:t>九</a:t>
                    </a:r>
                    <a:r>
                      <a:rPr lang="ja-JP" altLang="en-US"/>
                      <a:t>州　　　　　沖縄県　 　</a:t>
                    </a:r>
                    <a:r>
                      <a:rPr lang="en-US" altLang="ja-JP"/>
                      <a:t>4.1%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A59-43FA-BCB7-1B33A70BCDFF}"/>
                </c:ext>
              </c:extLst>
            </c:dLbl>
            <c:dLbl>
              <c:idx val="9"/>
              <c:layout>
                <c:manualLayout>
                  <c:x val="-6.680034428930659E-2"/>
                  <c:y val="-0.16994953042632946"/>
                </c:manualLayout>
              </c:layout>
              <c:tx>
                <c:rich>
                  <a:bodyPr/>
                  <a:lstStyle/>
                  <a:p>
                    <a:r>
                      <a:rPr lang="ja-JP" altLang="en-US">
                        <a:latin typeface="ＭＳ Ｐ明朝" pitchFamily="18" charset="-128"/>
                        <a:ea typeface="ＭＳ Ｐ明朝" pitchFamily="18" charset="-128"/>
                      </a:rPr>
                      <a:t>国</a:t>
                    </a:r>
                    <a:r>
                      <a:rPr lang="ja-JP" altLang="en-US"/>
                      <a:t>外　　　　　その他 　　</a:t>
                    </a:r>
                    <a:r>
                      <a:rPr lang="en-US" altLang="ja-JP"/>
                      <a:t>11.5%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A59-43FA-BCB7-1B33A70BCDFF}"/>
                </c:ext>
              </c:extLst>
            </c:dLbl>
            <c:numFmt formatCode="0.0%" sourceLinked="0"/>
            <c:spPr>
              <a:noFill/>
            </c:spPr>
            <c:txPr>
              <a:bodyPr rot="0" vert="horz" anchor="ctr" anchorCtr="1"/>
              <a:lstStyle/>
              <a:p>
                <a:pPr>
                  <a:defRPr sz="900">
                    <a:latin typeface="ＭＳ Ｐ明朝" pitchFamily="18" charset="-128"/>
                    <a:ea typeface="ＭＳ Ｐ明朝" pitchFamily="18" charset="-128"/>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'９－１'!$I$4:$I$13</c:f>
              <c:strCache>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九州・沖縄県</c:v>
                </c:pt>
                <c:pt idx="9">
                  <c:v>国外・その他</c:v>
                </c:pt>
              </c:strCache>
            </c:strRef>
          </c:cat>
          <c:val>
            <c:numRef>
              <c:f>'９－１'!$J$4:$J$13</c:f>
              <c:numCache>
                <c:formatCode>#,##0;"△ "#,##0</c:formatCode>
                <c:ptCount val="10"/>
                <c:pt idx="0">
                  <c:v>236</c:v>
                </c:pt>
                <c:pt idx="1">
                  <c:v>1647</c:v>
                </c:pt>
                <c:pt idx="2">
                  <c:v>872</c:v>
                </c:pt>
                <c:pt idx="3">
                  <c:v>660</c:v>
                </c:pt>
                <c:pt idx="4">
                  <c:v>4721</c:v>
                </c:pt>
                <c:pt idx="5">
                  <c:v>5851</c:v>
                </c:pt>
                <c:pt idx="6">
                  <c:v>400</c:v>
                </c:pt>
                <c:pt idx="7">
                  <c:v>1091</c:v>
                </c:pt>
                <c:pt idx="8">
                  <c:v>749</c:v>
                </c:pt>
                <c:pt idx="9" formatCode="General">
                  <c:v>2115</c:v>
                </c:pt>
              </c:numCache>
            </c:numRef>
          </c:val>
          <c:extLst>
            <c:ext xmlns:c16="http://schemas.microsoft.com/office/drawing/2014/chart" uri="{C3380CC4-5D6E-409C-BE32-E72D297353CC}">
              <c16:uniqueId val="{0000000A-3A59-43FA-BCB7-1B33A70BCDFF}"/>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a:noFill/>
    </a:ln>
  </c:spPr>
  <c:printSettings>
    <c:headerFooter/>
    <c:pageMargins b="0.75000000000000122" l="0.70000000000000062" r="0.70000000000000062" t="0.75000000000000122" header="0.30000000000000032" footer="0.3000000000000003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a:latin typeface="ＭＳ 明朝" pitchFamily="17" charset="-128"/>
                <a:ea typeface="ＭＳ 明朝" pitchFamily="17" charset="-128"/>
              </a:defRPr>
            </a:pPr>
            <a:r>
              <a:rPr lang="ja-JP" altLang="en-US" sz="900" b="0">
                <a:latin typeface="ＭＳ 明朝" pitchFamily="17" charset="-128"/>
                <a:ea typeface="ＭＳ 明朝" pitchFamily="17" charset="-128"/>
              </a:rPr>
              <a:t>転出</a:t>
            </a:r>
            <a:endParaRPr lang="en-US" altLang="ja-JP" sz="900" b="0">
              <a:latin typeface="ＭＳ 明朝" pitchFamily="17" charset="-128"/>
              <a:ea typeface="ＭＳ 明朝" pitchFamily="17" charset="-128"/>
            </a:endParaRPr>
          </a:p>
          <a:p>
            <a:pPr>
              <a:defRPr sz="900" b="0">
                <a:latin typeface="ＭＳ 明朝" pitchFamily="17" charset="-128"/>
                <a:ea typeface="ＭＳ 明朝" pitchFamily="17" charset="-128"/>
              </a:defRPr>
            </a:pPr>
            <a:r>
              <a:rPr lang="ja-JP" altLang="en-US" sz="900" b="0">
                <a:latin typeface="ＭＳ Ｐ明朝" pitchFamily="18" charset="-128"/>
                <a:ea typeface="ＭＳ Ｐ明朝" pitchFamily="18" charset="-128"/>
              </a:rPr>
              <a:t>１８，７８３人</a:t>
            </a:r>
          </a:p>
        </c:rich>
      </c:tx>
      <c:layout>
        <c:manualLayout>
          <c:xMode val="edge"/>
          <c:yMode val="edge"/>
          <c:x val="0.44280895739096543"/>
          <c:y val="0.48679683332266493"/>
        </c:manualLayout>
      </c:layout>
      <c:overlay val="0"/>
    </c:title>
    <c:autoTitleDeleted val="0"/>
    <c:plotArea>
      <c:layout>
        <c:manualLayout>
          <c:layoutTarget val="inner"/>
          <c:xMode val="edge"/>
          <c:yMode val="edge"/>
          <c:x val="0.13648293963254593"/>
          <c:y val="0.13614329980568271"/>
          <c:w val="0.74007392867911115"/>
          <c:h val="0.79823690381554557"/>
        </c:manualLayout>
      </c:layout>
      <c:doughnutChart>
        <c:varyColors val="1"/>
        <c:ser>
          <c:idx val="0"/>
          <c:order val="0"/>
          <c:tx>
            <c:strRef>
              <c:f>'９－１'!$K$3</c:f>
              <c:strCache>
                <c:ptCount val="1"/>
                <c:pt idx="0">
                  <c:v>転出</c:v>
                </c:pt>
              </c:strCache>
            </c:strRef>
          </c:tx>
          <c:spPr>
            <a:ln>
              <a:solidFill>
                <a:schemeClr val="tx1"/>
              </a:solidFill>
            </a:ln>
          </c:spPr>
          <c:dLbls>
            <c:dLbl>
              <c:idx val="0"/>
              <c:layout>
                <c:manualLayout>
                  <c:x val="1.7497812773403322E-2"/>
                  <c:y val="-0.16666671753241699"/>
                </c:manualLayout>
              </c:layout>
              <c:tx>
                <c:rich>
                  <a:bodyPr/>
                  <a:lstStyle/>
                  <a:p>
                    <a:r>
                      <a:rPr lang="ja-JP" altLang="en-US"/>
                      <a:t>北海道　    　　東北
</a:t>
                    </a:r>
                    <a:r>
                      <a:rPr lang="en-US" altLang="ja-JP"/>
                      <a:t>1.0%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63-4874-8DED-062B22924804}"/>
                </c:ext>
              </c:extLst>
            </c:dLbl>
            <c:dLbl>
              <c:idx val="1"/>
              <c:layout>
                <c:manualLayout>
                  <c:x val="9.4488188976377951E-2"/>
                  <c:y val="-0.1240310456055199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863-4874-8DED-062B22924804}"/>
                </c:ext>
              </c:extLst>
            </c:dLbl>
            <c:dLbl>
              <c:idx val="2"/>
              <c:layout>
                <c:manualLayout>
                  <c:x val="0.13298337707786556"/>
                  <c:y val="-7.751940350344982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F863-4874-8DED-062B22924804}"/>
                </c:ext>
              </c:extLst>
            </c:dLbl>
            <c:dLbl>
              <c:idx val="3"/>
              <c:layout>
                <c:manualLayout>
                  <c:x val="0.16457202692183162"/>
                  <c:y val="-2.3255821051034936E-2"/>
                </c:manualLayout>
              </c:layout>
              <c:tx>
                <c:rich>
                  <a:bodyPr/>
                  <a:lstStyle/>
                  <a:p>
                    <a:r>
                      <a:rPr lang="ja-JP" altLang="en-US">
                        <a:latin typeface="ＭＳ Ｐ明朝" pitchFamily="18" charset="-128"/>
                        <a:ea typeface="ＭＳ Ｐ明朝" pitchFamily="18" charset="-128"/>
                      </a:rPr>
                      <a:t>滋</a:t>
                    </a:r>
                    <a:r>
                      <a:rPr lang="ja-JP" altLang="en-US"/>
                      <a:t>賀県　　    　京都府
</a:t>
                    </a:r>
                    <a:r>
                      <a:rPr lang="en-US" altLang="ja-JP"/>
                      <a:t>3.5%</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863-4874-8DED-062B22924804}"/>
                </c:ext>
              </c:extLst>
            </c:dLbl>
            <c:dLbl>
              <c:idx val="4"/>
              <c:layout>
                <c:manualLayout>
                  <c:x val="0.13998250218722708"/>
                  <c:y val="7.751940350344982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F863-4874-8DED-062B22924804}"/>
                </c:ext>
              </c:extLst>
            </c:dLbl>
            <c:dLbl>
              <c:idx val="5"/>
              <c:layout>
                <c:manualLayout>
                  <c:x val="-0.10498687664042"/>
                  <c:y val="0.1395349263062095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863-4874-8DED-062B22924804}"/>
                </c:ext>
              </c:extLst>
            </c:dLbl>
            <c:dLbl>
              <c:idx val="6"/>
              <c:layout>
                <c:manualLayout>
                  <c:x val="-0.15748059051673702"/>
                  <c:y val="0"/>
                </c:manualLayout>
              </c:layout>
              <c:tx>
                <c:rich>
                  <a:bodyPr/>
                  <a:lstStyle/>
                  <a:p>
                    <a:r>
                      <a:rPr lang="ja-JP" altLang="en-US">
                        <a:latin typeface="ＭＳ Ｐ明朝" pitchFamily="18" charset="-128"/>
                        <a:ea typeface="ＭＳ Ｐ明朝" pitchFamily="18" charset="-128"/>
                      </a:rPr>
                      <a:t>奈</a:t>
                    </a:r>
                    <a:r>
                      <a:rPr lang="ja-JP" altLang="en-US"/>
                      <a:t>良県　    　　和歌山県
</a:t>
                    </a:r>
                    <a:r>
                      <a:rPr lang="en-US" altLang="ja-JP"/>
                      <a:t>2.0%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863-4874-8DED-062B22924804}"/>
                </c:ext>
              </c:extLst>
            </c:dLbl>
            <c:dLbl>
              <c:idx val="7"/>
              <c:layout>
                <c:manualLayout>
                  <c:x val="-0.12948381452318461"/>
                  <c:y val="-5.813955262758728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863-4874-8DED-062B22924804}"/>
                </c:ext>
              </c:extLst>
            </c:dLbl>
            <c:dLbl>
              <c:idx val="8"/>
              <c:layout>
                <c:manualLayout>
                  <c:x val="-9.7987751531058612E-2"/>
                  <c:y val="-0.13178359634486855"/>
                </c:manualLayout>
              </c:layout>
              <c:tx>
                <c:rich>
                  <a:bodyPr/>
                  <a:lstStyle/>
                  <a:p>
                    <a:r>
                      <a:rPr lang="ja-JP" altLang="en-US"/>
                      <a:t>九州　　     　　沖縄県
</a:t>
                    </a:r>
                    <a:r>
                      <a:rPr lang="en-US" altLang="ja-JP"/>
                      <a:t>3.8%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863-4874-8DED-062B22924804}"/>
                </c:ext>
              </c:extLst>
            </c:dLbl>
            <c:dLbl>
              <c:idx val="9"/>
              <c:layout>
                <c:manualLayout>
                  <c:x val="-5.9492838985678108E-2"/>
                  <c:y val="-0.15503880700689987"/>
                </c:manualLayout>
              </c:layout>
              <c:tx>
                <c:rich>
                  <a:bodyPr/>
                  <a:lstStyle/>
                  <a:p>
                    <a:r>
                      <a:rPr lang="ja-JP" altLang="en-US"/>
                      <a:t>国外　    　　　　その他
</a:t>
                    </a:r>
                    <a:r>
                      <a:rPr lang="en-US" altLang="ja-JP"/>
                      <a:t>9.1%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863-4874-8DED-062B22924804}"/>
                </c:ext>
              </c:extLst>
            </c:dLbl>
            <c:numFmt formatCode="0.0%" sourceLinked="0"/>
            <c:spPr>
              <a:noFill/>
              <a:ln>
                <a:noFill/>
              </a:ln>
              <a:effectLst/>
            </c:spPr>
            <c:txPr>
              <a:bodyPr/>
              <a:lstStyle/>
              <a:p>
                <a:pPr>
                  <a:defRPr sz="900">
                    <a:latin typeface="ＭＳ Ｐ明朝" pitchFamily="18" charset="-128"/>
                    <a:ea typeface="ＭＳ Ｐ明朝" pitchFamily="18" charset="-128"/>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'９－１'!$I$4:$I$13</c:f>
              <c:strCache>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九州・沖縄県</c:v>
                </c:pt>
                <c:pt idx="9">
                  <c:v>国外・その他</c:v>
                </c:pt>
              </c:strCache>
            </c:strRef>
          </c:cat>
          <c:val>
            <c:numRef>
              <c:f>'９－１'!$K$4:$K$13</c:f>
              <c:numCache>
                <c:formatCode>#,##0;"△ "#,##0</c:formatCode>
                <c:ptCount val="10"/>
                <c:pt idx="0">
                  <c:v>196</c:v>
                </c:pt>
                <c:pt idx="1">
                  <c:v>2450</c:v>
                </c:pt>
                <c:pt idx="2">
                  <c:v>925</c:v>
                </c:pt>
                <c:pt idx="3">
                  <c:v>656</c:v>
                </c:pt>
                <c:pt idx="4">
                  <c:v>4773</c:v>
                </c:pt>
                <c:pt idx="5">
                  <c:v>6032</c:v>
                </c:pt>
                <c:pt idx="6">
                  <c:v>369</c:v>
                </c:pt>
                <c:pt idx="7">
                  <c:v>963</c:v>
                </c:pt>
                <c:pt idx="8">
                  <c:v>716</c:v>
                </c:pt>
                <c:pt idx="9" formatCode="General">
                  <c:v>1703</c:v>
                </c:pt>
              </c:numCache>
            </c:numRef>
          </c:val>
          <c:extLst>
            <c:ext xmlns:c16="http://schemas.microsoft.com/office/drawing/2014/chart" uri="{C3380CC4-5D6E-409C-BE32-E72D297353CC}">
              <c16:uniqueId val="{0000000A-F863-4874-8DED-062B2292480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a:noFill/>
    </a:ln>
  </c:spPr>
  <c:printSettings>
    <c:headerFooter/>
    <c:pageMargins b="0.75000000000000122" l="0.70000000000000062" r="0.70000000000000062" t="0.75000000000000122"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352425</xdr:colOff>
      <xdr:row>36</xdr:row>
      <xdr:rowOff>9525</xdr:rowOff>
    </xdr:from>
    <xdr:to>
      <xdr:col>9</xdr:col>
      <xdr:colOff>323850</xdr:colOff>
      <xdr:row>55</xdr:row>
      <xdr:rowOff>28575</xdr:rowOff>
    </xdr:to>
    <xdr:graphicFrame macro="">
      <xdr:nvGraphicFramePr>
        <xdr:cNvPr id="11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352425</xdr:colOff>
      <xdr:row>7</xdr:row>
      <xdr:rowOff>0</xdr:rowOff>
    </xdr:from>
    <xdr:to>
      <xdr:col>4</xdr:col>
      <xdr:colOff>552450</xdr:colOff>
      <xdr:row>31</xdr:row>
      <xdr:rowOff>114300</xdr:rowOff>
    </xdr:to>
    <xdr:graphicFrame macro="">
      <xdr:nvGraphicFramePr>
        <xdr:cNvPr id="119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7</xdr:row>
      <xdr:rowOff>9525</xdr:rowOff>
    </xdr:from>
    <xdr:to>
      <xdr:col>9</xdr:col>
      <xdr:colOff>285750</xdr:colOff>
      <xdr:row>31</xdr:row>
      <xdr:rowOff>133350</xdr:rowOff>
    </xdr:to>
    <xdr:graphicFrame macro="">
      <xdr:nvGraphicFramePr>
        <xdr:cNvPr id="119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0.75477</cdr:x>
      <cdr:y>0.02097</cdr:y>
    </cdr:from>
    <cdr:to>
      <cdr:x>0.86356</cdr:x>
      <cdr:y>0.11215</cdr:y>
    </cdr:to>
    <cdr:sp macro="" textlink="">
      <cdr:nvSpPr>
        <cdr:cNvPr id="3" name="テキスト ボックス 2"/>
        <cdr:cNvSpPr txBox="1"/>
      </cdr:nvSpPr>
      <cdr:spPr>
        <a:xfrm xmlns:a="http://schemas.openxmlformats.org/drawingml/2006/main">
          <a:off x="4724400" y="67916"/>
          <a:ext cx="6381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0.7858</cdr:x>
      <cdr:y>0.06471</cdr:y>
    </cdr:from>
    <cdr:to>
      <cdr:x>0.93635</cdr:x>
      <cdr:y>0.15038</cdr:y>
    </cdr:to>
    <cdr:sp macro="" textlink="">
      <cdr:nvSpPr>
        <cdr:cNvPr id="4" name="テキスト ボックス 3"/>
        <cdr:cNvSpPr txBox="1"/>
      </cdr:nvSpPr>
      <cdr:spPr>
        <a:xfrm xmlns:a="http://schemas.openxmlformats.org/drawingml/2006/main">
          <a:off x="5201019" y="209550"/>
          <a:ext cx="742365" cy="27746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ja-JP" altLang="en-US" sz="800"/>
            <a:t>（万世帯）</a:t>
          </a:r>
        </a:p>
      </cdr:txBody>
    </cdr:sp>
  </cdr:relSizeAnchor>
  <cdr:relSizeAnchor xmlns:cdr="http://schemas.openxmlformats.org/drawingml/2006/chartDrawing">
    <cdr:from>
      <cdr:x>0</cdr:x>
      <cdr:y>0.054</cdr:y>
    </cdr:from>
    <cdr:to>
      <cdr:x>0</cdr:x>
      <cdr:y>0.054</cdr:y>
    </cdr:to>
    <cdr:sp macro="" textlink="">
      <cdr:nvSpPr>
        <cdr:cNvPr id="5" name="テキスト ボックス 4"/>
        <cdr:cNvSpPr txBox="1"/>
      </cdr:nvSpPr>
      <cdr:spPr>
        <a:xfrm xmlns:a="http://schemas.openxmlformats.org/drawingml/2006/main">
          <a:off x="0" y="220316"/>
          <a:ext cx="552451"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itchFamily="18" charset="-128"/>
              <a:ea typeface="ＭＳ Ｐ明朝" pitchFamily="18" charset="-128"/>
            </a:rPr>
            <a:t>（万人）</a:t>
          </a:r>
          <a:endParaRPr lang="en-US" altLang="ja-JP" sz="800">
            <a:latin typeface="ＭＳ Ｐ明朝" pitchFamily="18" charset="-128"/>
            <a:ea typeface="ＭＳ Ｐ明朝" pitchFamily="18"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12</xdr:col>
      <xdr:colOff>19050</xdr:colOff>
      <xdr:row>29</xdr:row>
      <xdr:rowOff>57150</xdr:rowOff>
    </xdr:to>
    <xdr:graphicFrame macro="">
      <xdr:nvGraphicFramePr>
        <xdr:cNvPr id="1353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38</xdr:row>
      <xdr:rowOff>161925</xdr:rowOff>
    </xdr:from>
    <xdr:to>
      <xdr:col>5</xdr:col>
      <xdr:colOff>419100</xdr:colOff>
      <xdr:row>59</xdr:row>
      <xdr:rowOff>123825</xdr:rowOff>
    </xdr:to>
    <xdr:graphicFrame macro="">
      <xdr:nvGraphicFramePr>
        <xdr:cNvPr id="1353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390525</xdr:colOff>
      <xdr:row>39</xdr:row>
      <xdr:rowOff>9525</xdr:rowOff>
    </xdr:from>
    <xdr:to>
      <xdr:col>12</xdr:col>
      <xdr:colOff>66675</xdr:colOff>
      <xdr:row>59</xdr:row>
      <xdr:rowOff>95250</xdr:rowOff>
    </xdr:to>
    <xdr:graphicFrame macro="">
      <xdr:nvGraphicFramePr>
        <xdr:cNvPr id="13540"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xdr:colOff>
      <xdr:row>34</xdr:row>
      <xdr:rowOff>161925</xdr:rowOff>
    </xdr:from>
    <xdr:to>
      <xdr:col>7</xdr:col>
      <xdr:colOff>666750</xdr:colOff>
      <xdr:row>36</xdr:row>
      <xdr:rowOff>123825</xdr:rowOff>
    </xdr:to>
    <xdr:sp macro="" textlink="">
      <xdr:nvSpPr>
        <xdr:cNvPr id="5" name="正方形/長方形 4"/>
        <xdr:cNvSpPr/>
      </xdr:nvSpPr>
      <xdr:spPr>
        <a:xfrm>
          <a:off x="2066925" y="5991225"/>
          <a:ext cx="3400425" cy="3048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図５　転入・転出の地方別割合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zoomScaleNormal="100" workbookViewId="0"/>
  </sheetViews>
  <sheetFormatPr defaultRowHeight="13.5"/>
  <sheetData>
    <row r="1" spans="1:10">
      <c r="A1" s="1" t="s">
        <v>507</v>
      </c>
    </row>
    <row r="2" spans="1:10" ht="13.5" customHeight="1">
      <c r="A2" s="243" t="s">
        <v>495</v>
      </c>
      <c r="B2" s="243"/>
      <c r="C2" s="243"/>
      <c r="D2" s="243"/>
      <c r="E2" s="243"/>
      <c r="F2" s="243"/>
      <c r="G2" s="243"/>
      <c r="H2" s="243"/>
      <c r="I2" s="243"/>
      <c r="J2" s="243"/>
    </row>
    <row r="3" spans="1:10" ht="13.5" customHeight="1">
      <c r="A3" s="243"/>
      <c r="B3" s="243"/>
      <c r="C3" s="243"/>
      <c r="D3" s="243"/>
      <c r="E3" s="243"/>
      <c r="F3" s="243"/>
      <c r="G3" s="243"/>
      <c r="H3" s="243"/>
      <c r="I3" s="243"/>
      <c r="J3" s="243"/>
    </row>
    <row r="5" spans="1:10" ht="13.5" customHeight="1">
      <c r="B5" s="244" t="s">
        <v>509</v>
      </c>
      <c r="C5" s="244"/>
      <c r="D5" s="244"/>
      <c r="E5" s="244"/>
      <c r="F5" s="244"/>
      <c r="G5" s="244"/>
      <c r="H5" s="244"/>
      <c r="I5" s="244"/>
    </row>
    <row r="6" spans="1:10" ht="13.5" customHeight="1">
      <c r="B6" s="244"/>
      <c r="C6" s="244"/>
      <c r="D6" s="244"/>
      <c r="E6" s="244"/>
      <c r="F6" s="244"/>
      <c r="G6" s="244"/>
      <c r="H6" s="244"/>
      <c r="I6" s="244"/>
    </row>
    <row r="8" spans="1:10">
      <c r="E8" s="241" t="s">
        <v>503</v>
      </c>
      <c r="F8" s="241"/>
    </row>
    <row r="9" spans="1:10">
      <c r="E9" s="129"/>
    </row>
    <row r="10" spans="1:10">
      <c r="E10" s="129"/>
    </row>
    <row r="12" spans="1:10">
      <c r="E12" s="240" t="s">
        <v>502</v>
      </c>
      <c r="F12" s="240"/>
    </row>
    <row r="14" spans="1:10">
      <c r="E14" s="129"/>
    </row>
    <row r="16" spans="1:10">
      <c r="E16" s="245" t="s">
        <v>501</v>
      </c>
      <c r="F16" s="245"/>
    </row>
    <row r="17" spans="5:14">
      <c r="E17" s="245"/>
      <c r="F17" s="245"/>
    </row>
    <row r="18" spans="5:14">
      <c r="E18" s="129"/>
    </row>
    <row r="21" spans="5:14">
      <c r="E21" s="240" t="s">
        <v>500</v>
      </c>
      <c r="F21" s="240"/>
    </row>
    <row r="22" spans="5:14">
      <c r="E22" s="130"/>
    </row>
    <row r="26" spans="5:14">
      <c r="E26" s="241" t="s">
        <v>499</v>
      </c>
      <c r="F26" s="241"/>
    </row>
    <row r="28" spans="5:14">
      <c r="I28" s="124"/>
    </row>
    <row r="30" spans="5:14">
      <c r="E30" s="240" t="s">
        <v>498</v>
      </c>
      <c r="F30" s="240"/>
    </row>
    <row r="31" spans="5:14">
      <c r="I31" s="131"/>
      <c r="J31" s="1" t="s">
        <v>504</v>
      </c>
    </row>
    <row r="32" spans="5:14">
      <c r="N32" s="122"/>
    </row>
    <row r="33" spans="3:8">
      <c r="C33" s="242" t="s">
        <v>508</v>
      </c>
      <c r="D33" s="242"/>
      <c r="E33" s="242"/>
      <c r="F33" s="242"/>
      <c r="G33" s="242"/>
      <c r="H33" s="242"/>
    </row>
  </sheetData>
  <mergeCells count="9">
    <mergeCell ref="E21:F21"/>
    <mergeCell ref="E26:F26"/>
    <mergeCell ref="E30:F30"/>
    <mergeCell ref="C33:H33"/>
    <mergeCell ref="A2:J3"/>
    <mergeCell ref="B5:I6"/>
    <mergeCell ref="E8:F8"/>
    <mergeCell ref="E12:F12"/>
    <mergeCell ref="E16:F17"/>
  </mergeCells>
  <phoneticPr fontId="2"/>
  <pageMargins left="0.39370078740157483" right="0.59055118110236227" top="0.39370078740157483" bottom="0.39370078740157483" header="0.31496062992125984" footer="0.31496062992125984"/>
  <pageSetup paperSize="9" orientation="portrait" r:id="rId1"/>
  <headerFooter>
    <oddFooter>&amp;C8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workbookViewId="0"/>
  </sheetViews>
  <sheetFormatPr defaultRowHeight="13.5"/>
  <cols>
    <col min="1" max="1" width="7.5" customWidth="1"/>
    <col min="2" max="3" width="6.625" customWidth="1"/>
    <col min="4" max="15" width="6.125" customWidth="1"/>
  </cols>
  <sheetData>
    <row r="1" spans="1:15">
      <c r="O1" s="15" t="s">
        <v>0</v>
      </c>
    </row>
    <row r="3" spans="1:15" ht="15" customHeight="1">
      <c r="A3" s="2" t="s">
        <v>96</v>
      </c>
    </row>
    <row r="4" spans="1:15">
      <c r="A4" s="290" t="s">
        <v>97</v>
      </c>
      <c r="B4" s="290"/>
      <c r="C4" s="290"/>
      <c r="D4" s="290"/>
      <c r="E4" s="290"/>
      <c r="F4" s="290"/>
      <c r="G4" s="290"/>
      <c r="H4" s="290"/>
      <c r="I4" s="290"/>
    </row>
    <row r="6" spans="1:15" ht="13.5" customHeight="1">
      <c r="A6" s="249" t="s">
        <v>112</v>
      </c>
      <c r="B6" s="39" t="s">
        <v>98</v>
      </c>
      <c r="C6" s="254" t="s">
        <v>497</v>
      </c>
      <c r="D6" s="254"/>
      <c r="E6" s="254"/>
      <c r="F6" s="254"/>
      <c r="G6" s="254"/>
      <c r="H6" s="254"/>
      <c r="I6" s="254"/>
      <c r="J6" s="254"/>
      <c r="K6" s="254"/>
      <c r="L6" s="254"/>
      <c r="M6" s="254"/>
      <c r="N6" s="254"/>
      <c r="O6" s="254"/>
    </row>
    <row r="7" spans="1:15" ht="13.5" customHeight="1">
      <c r="A7" s="250"/>
      <c r="B7" s="40" t="s">
        <v>505</v>
      </c>
      <c r="C7" s="28" t="s">
        <v>99</v>
      </c>
      <c r="D7" s="18" t="s">
        <v>100</v>
      </c>
      <c r="E7" s="22" t="s">
        <v>101</v>
      </c>
      <c r="F7" s="18" t="s">
        <v>102</v>
      </c>
      <c r="G7" s="22" t="s">
        <v>103</v>
      </c>
      <c r="H7" s="18" t="s">
        <v>104</v>
      </c>
      <c r="I7" s="22" t="s">
        <v>105</v>
      </c>
      <c r="J7" s="18" t="s">
        <v>106</v>
      </c>
      <c r="K7" s="22" t="s">
        <v>107</v>
      </c>
      <c r="L7" s="18" t="s">
        <v>108</v>
      </c>
      <c r="M7" s="22" t="s">
        <v>109</v>
      </c>
      <c r="N7" s="18" t="s">
        <v>110</v>
      </c>
      <c r="O7" s="22" t="s">
        <v>111</v>
      </c>
    </row>
    <row r="8" spans="1:15" ht="12" customHeight="1">
      <c r="A8" s="1"/>
      <c r="B8" s="49"/>
      <c r="C8" s="270" t="s">
        <v>116</v>
      </c>
      <c r="D8" s="270"/>
      <c r="E8" s="270"/>
      <c r="F8" s="270"/>
      <c r="G8" s="270"/>
      <c r="H8" s="270"/>
      <c r="I8" s="270"/>
      <c r="J8" s="270"/>
      <c r="K8" s="270"/>
      <c r="L8" s="270"/>
      <c r="M8" s="270"/>
      <c r="N8" s="270"/>
      <c r="O8" s="270"/>
    </row>
    <row r="9" spans="1:15" ht="12.75" customHeight="1">
      <c r="A9" s="16" t="s">
        <v>5</v>
      </c>
      <c r="B9" s="44">
        <v>4145</v>
      </c>
      <c r="C9" s="45">
        <f>SUM(D9:O9)</f>
        <v>3927</v>
      </c>
      <c r="D9" s="45">
        <v>334</v>
      </c>
      <c r="E9" s="45">
        <v>312</v>
      </c>
      <c r="F9" s="45">
        <v>293</v>
      </c>
      <c r="G9" s="45">
        <v>337</v>
      </c>
      <c r="H9" s="45">
        <v>310</v>
      </c>
      <c r="I9" s="45">
        <v>349</v>
      </c>
      <c r="J9" s="45">
        <v>349</v>
      </c>
      <c r="K9" s="45">
        <v>306</v>
      </c>
      <c r="L9" s="45">
        <v>355</v>
      </c>
      <c r="M9" s="45">
        <v>354</v>
      </c>
      <c r="N9" s="45">
        <v>312</v>
      </c>
      <c r="O9" s="45">
        <v>316</v>
      </c>
    </row>
    <row r="10" spans="1:15" ht="12.75" customHeight="1">
      <c r="A10" s="16" t="s">
        <v>6</v>
      </c>
      <c r="B10" s="44">
        <v>330</v>
      </c>
      <c r="C10" s="45">
        <f t="shared" ref="C10:C15" si="0">SUM(D10:O10)</f>
        <v>333</v>
      </c>
      <c r="D10" s="102">
        <v>33</v>
      </c>
      <c r="E10" s="102">
        <v>33</v>
      </c>
      <c r="F10" s="102">
        <v>20</v>
      </c>
      <c r="G10" s="102">
        <v>24</v>
      </c>
      <c r="H10" s="102">
        <v>41</v>
      </c>
      <c r="I10" s="102">
        <v>37</v>
      </c>
      <c r="J10" s="102">
        <v>25</v>
      </c>
      <c r="K10" s="102">
        <v>21</v>
      </c>
      <c r="L10" s="102">
        <v>23</v>
      </c>
      <c r="M10" s="102">
        <v>32</v>
      </c>
      <c r="N10" s="102">
        <v>26</v>
      </c>
      <c r="O10" s="102">
        <v>18</v>
      </c>
    </row>
    <row r="11" spans="1:15" ht="12.75" customHeight="1">
      <c r="A11" s="16" t="s">
        <v>7</v>
      </c>
      <c r="B11" s="44">
        <v>637</v>
      </c>
      <c r="C11" s="45">
        <f t="shared" si="0"/>
        <v>684</v>
      </c>
      <c r="D11" s="102">
        <v>43</v>
      </c>
      <c r="E11" s="102">
        <v>45</v>
      </c>
      <c r="F11" s="102">
        <v>56</v>
      </c>
      <c r="G11" s="102">
        <v>57</v>
      </c>
      <c r="H11" s="102">
        <v>53</v>
      </c>
      <c r="I11" s="102">
        <v>52</v>
      </c>
      <c r="J11" s="102">
        <v>67</v>
      </c>
      <c r="K11" s="102">
        <v>46</v>
      </c>
      <c r="L11" s="102">
        <v>75</v>
      </c>
      <c r="M11" s="102">
        <v>71</v>
      </c>
      <c r="N11" s="102">
        <v>57</v>
      </c>
      <c r="O11" s="102">
        <v>62</v>
      </c>
    </row>
    <row r="12" spans="1:15" ht="12.75" customHeight="1">
      <c r="A12" s="16" t="s">
        <v>8</v>
      </c>
      <c r="B12" s="44">
        <v>430</v>
      </c>
      <c r="C12" s="45">
        <f t="shared" si="0"/>
        <v>382</v>
      </c>
      <c r="D12" s="102">
        <v>34</v>
      </c>
      <c r="E12" s="102">
        <v>29</v>
      </c>
      <c r="F12" s="102">
        <v>31</v>
      </c>
      <c r="G12" s="102">
        <v>29</v>
      </c>
      <c r="H12" s="102">
        <v>28</v>
      </c>
      <c r="I12" s="102">
        <v>34</v>
      </c>
      <c r="J12" s="102">
        <v>35</v>
      </c>
      <c r="K12" s="102">
        <v>34</v>
      </c>
      <c r="L12" s="102">
        <v>28</v>
      </c>
      <c r="M12" s="102">
        <v>32</v>
      </c>
      <c r="N12" s="102">
        <v>33</v>
      </c>
      <c r="O12" s="102">
        <v>35</v>
      </c>
    </row>
    <row r="13" spans="1:15" ht="12.75" customHeight="1">
      <c r="A13" s="16" t="s">
        <v>9</v>
      </c>
      <c r="B13" s="44">
        <v>996</v>
      </c>
      <c r="C13" s="45">
        <f t="shared" si="0"/>
        <v>899</v>
      </c>
      <c r="D13" s="102">
        <v>72</v>
      </c>
      <c r="E13" s="102">
        <v>72</v>
      </c>
      <c r="F13" s="102">
        <v>61</v>
      </c>
      <c r="G13" s="102">
        <v>89</v>
      </c>
      <c r="H13" s="102">
        <v>70</v>
      </c>
      <c r="I13" s="102">
        <v>79</v>
      </c>
      <c r="J13" s="102">
        <v>78</v>
      </c>
      <c r="K13" s="102">
        <v>80</v>
      </c>
      <c r="L13" s="102">
        <v>74</v>
      </c>
      <c r="M13" s="102">
        <v>75</v>
      </c>
      <c r="N13" s="102">
        <v>77</v>
      </c>
      <c r="O13" s="102">
        <v>72</v>
      </c>
    </row>
    <row r="14" spans="1:15" ht="12.75" customHeight="1">
      <c r="A14" s="16" t="s">
        <v>10</v>
      </c>
      <c r="B14" s="44">
        <v>804</v>
      </c>
      <c r="C14" s="45">
        <f t="shared" si="0"/>
        <v>736</v>
      </c>
      <c r="D14" s="102">
        <v>68</v>
      </c>
      <c r="E14" s="102">
        <v>59</v>
      </c>
      <c r="F14" s="102">
        <v>59</v>
      </c>
      <c r="G14" s="102">
        <v>61</v>
      </c>
      <c r="H14" s="102">
        <v>54</v>
      </c>
      <c r="I14" s="102">
        <v>61</v>
      </c>
      <c r="J14" s="102">
        <v>62</v>
      </c>
      <c r="K14" s="102">
        <v>59</v>
      </c>
      <c r="L14" s="102">
        <v>68</v>
      </c>
      <c r="M14" s="102">
        <v>72</v>
      </c>
      <c r="N14" s="102">
        <v>50</v>
      </c>
      <c r="O14" s="102">
        <v>63</v>
      </c>
    </row>
    <row r="15" spans="1:15" ht="12.75" customHeight="1">
      <c r="A15" s="16" t="s">
        <v>11</v>
      </c>
      <c r="B15" s="44">
        <v>948</v>
      </c>
      <c r="C15" s="45">
        <f t="shared" si="0"/>
        <v>893</v>
      </c>
      <c r="D15" s="102">
        <v>84</v>
      </c>
      <c r="E15" s="102">
        <v>74</v>
      </c>
      <c r="F15" s="102">
        <v>66</v>
      </c>
      <c r="G15" s="102">
        <v>77</v>
      </c>
      <c r="H15" s="102">
        <v>64</v>
      </c>
      <c r="I15" s="102">
        <v>86</v>
      </c>
      <c r="J15" s="102">
        <v>82</v>
      </c>
      <c r="K15" s="102">
        <v>66</v>
      </c>
      <c r="L15" s="102">
        <v>87</v>
      </c>
      <c r="M15" s="102">
        <v>72</v>
      </c>
      <c r="N15" s="102">
        <v>69</v>
      </c>
      <c r="O15" s="102">
        <v>66</v>
      </c>
    </row>
    <row r="16" spans="1:15" ht="12" customHeight="1">
      <c r="B16" s="31"/>
      <c r="C16" s="289" t="s">
        <v>115</v>
      </c>
      <c r="D16" s="289"/>
      <c r="E16" s="289"/>
      <c r="F16" s="289"/>
      <c r="G16" s="289"/>
      <c r="H16" s="289"/>
      <c r="I16" s="289"/>
      <c r="J16" s="289"/>
      <c r="K16" s="289"/>
      <c r="L16" s="289"/>
      <c r="M16" s="289"/>
      <c r="N16" s="289"/>
      <c r="O16" s="289"/>
    </row>
    <row r="17" spans="1:15" ht="12.75" customHeight="1">
      <c r="A17" s="16" t="s">
        <v>5</v>
      </c>
      <c r="B17" s="44">
        <v>4635</v>
      </c>
      <c r="C17" s="102">
        <f>SUM(D17:O17)</f>
        <v>4678</v>
      </c>
      <c r="D17" s="102">
        <v>500</v>
      </c>
      <c r="E17" s="102">
        <v>393</v>
      </c>
      <c r="F17" s="102">
        <v>418</v>
      </c>
      <c r="G17" s="102">
        <v>439</v>
      </c>
      <c r="H17" s="102">
        <v>362</v>
      </c>
      <c r="I17" s="102">
        <v>355</v>
      </c>
      <c r="J17" s="102">
        <v>387</v>
      </c>
      <c r="K17" s="102">
        <v>332</v>
      </c>
      <c r="L17" s="102">
        <v>377</v>
      </c>
      <c r="M17" s="102">
        <v>394</v>
      </c>
      <c r="N17" s="102">
        <v>349</v>
      </c>
      <c r="O17" s="102">
        <v>372</v>
      </c>
    </row>
    <row r="18" spans="1:15" ht="12.75" customHeight="1">
      <c r="A18" s="16" t="s">
        <v>6</v>
      </c>
      <c r="B18" s="44">
        <v>699</v>
      </c>
      <c r="C18" s="102">
        <f t="shared" ref="C18:C23" si="1">SUM(D18:O18)</f>
        <v>666</v>
      </c>
      <c r="D18" s="102">
        <v>63</v>
      </c>
      <c r="E18" s="102">
        <v>55</v>
      </c>
      <c r="F18" s="102">
        <v>66</v>
      </c>
      <c r="G18" s="102">
        <v>59</v>
      </c>
      <c r="H18" s="102">
        <v>47</v>
      </c>
      <c r="I18" s="102">
        <v>62</v>
      </c>
      <c r="J18" s="102">
        <v>59</v>
      </c>
      <c r="K18" s="102">
        <v>51</v>
      </c>
      <c r="L18" s="102">
        <v>56</v>
      </c>
      <c r="M18" s="102">
        <v>50</v>
      </c>
      <c r="N18" s="102">
        <v>51</v>
      </c>
      <c r="O18" s="102">
        <v>47</v>
      </c>
    </row>
    <row r="19" spans="1:15" ht="12.75" customHeight="1">
      <c r="A19" s="16" t="s">
        <v>7</v>
      </c>
      <c r="B19" s="44">
        <v>883</v>
      </c>
      <c r="C19" s="102">
        <f t="shared" si="1"/>
        <v>879</v>
      </c>
      <c r="D19" s="102">
        <v>95</v>
      </c>
      <c r="E19" s="102">
        <v>69</v>
      </c>
      <c r="F19" s="102">
        <v>87</v>
      </c>
      <c r="G19" s="102">
        <v>87</v>
      </c>
      <c r="H19" s="102">
        <v>66</v>
      </c>
      <c r="I19" s="102">
        <v>58</v>
      </c>
      <c r="J19" s="102">
        <v>69</v>
      </c>
      <c r="K19" s="102">
        <v>51</v>
      </c>
      <c r="L19" s="102">
        <v>70</v>
      </c>
      <c r="M19" s="102">
        <v>71</v>
      </c>
      <c r="N19" s="102">
        <v>69</v>
      </c>
      <c r="O19" s="102">
        <v>87</v>
      </c>
    </row>
    <row r="20" spans="1:15" ht="12.75" customHeight="1">
      <c r="A20" s="16" t="s">
        <v>8</v>
      </c>
      <c r="B20" s="44">
        <v>647</v>
      </c>
      <c r="C20" s="102">
        <f t="shared" si="1"/>
        <v>663</v>
      </c>
      <c r="D20" s="102">
        <v>70</v>
      </c>
      <c r="E20" s="102">
        <v>57</v>
      </c>
      <c r="F20" s="102">
        <v>58</v>
      </c>
      <c r="G20" s="102">
        <v>66</v>
      </c>
      <c r="H20" s="102">
        <v>61</v>
      </c>
      <c r="I20" s="102">
        <v>44</v>
      </c>
      <c r="J20" s="102">
        <v>57</v>
      </c>
      <c r="K20" s="102">
        <v>48</v>
      </c>
      <c r="L20" s="102">
        <v>55</v>
      </c>
      <c r="M20" s="102">
        <v>43</v>
      </c>
      <c r="N20" s="102">
        <v>38</v>
      </c>
      <c r="O20" s="102">
        <v>66</v>
      </c>
    </row>
    <row r="21" spans="1:15" ht="12.75" customHeight="1">
      <c r="A21" s="16" t="s">
        <v>9</v>
      </c>
      <c r="B21" s="44">
        <v>1022</v>
      </c>
      <c r="C21" s="102">
        <f t="shared" si="1"/>
        <v>1060</v>
      </c>
      <c r="D21" s="102">
        <v>110</v>
      </c>
      <c r="E21" s="102">
        <v>92</v>
      </c>
      <c r="F21" s="102">
        <v>82</v>
      </c>
      <c r="G21" s="102">
        <v>104</v>
      </c>
      <c r="H21" s="102">
        <v>94</v>
      </c>
      <c r="I21" s="102">
        <v>69</v>
      </c>
      <c r="J21" s="102">
        <v>86</v>
      </c>
      <c r="K21" s="102">
        <v>92</v>
      </c>
      <c r="L21" s="102">
        <v>75</v>
      </c>
      <c r="M21" s="102">
        <v>103</v>
      </c>
      <c r="N21" s="102">
        <v>84</v>
      </c>
      <c r="O21" s="102">
        <v>69</v>
      </c>
    </row>
    <row r="22" spans="1:15" ht="12.75" customHeight="1">
      <c r="A22" s="16" t="s">
        <v>10</v>
      </c>
      <c r="B22" s="44">
        <v>620</v>
      </c>
      <c r="C22" s="102">
        <f t="shared" si="1"/>
        <v>604</v>
      </c>
      <c r="D22" s="102">
        <v>56</v>
      </c>
      <c r="E22" s="102">
        <v>53</v>
      </c>
      <c r="F22" s="102">
        <v>53</v>
      </c>
      <c r="G22" s="102">
        <v>53</v>
      </c>
      <c r="H22" s="102">
        <v>40</v>
      </c>
      <c r="I22" s="102">
        <v>50</v>
      </c>
      <c r="J22" s="102">
        <v>58</v>
      </c>
      <c r="K22" s="102">
        <v>45</v>
      </c>
      <c r="L22" s="102">
        <v>56</v>
      </c>
      <c r="M22" s="102">
        <v>57</v>
      </c>
      <c r="N22" s="102">
        <v>42</v>
      </c>
      <c r="O22" s="102">
        <v>41</v>
      </c>
    </row>
    <row r="23" spans="1:15" ht="12.75" customHeight="1">
      <c r="A23" s="16" t="s">
        <v>11</v>
      </c>
      <c r="B23" s="44">
        <v>764</v>
      </c>
      <c r="C23" s="102">
        <f t="shared" si="1"/>
        <v>806</v>
      </c>
      <c r="D23" s="102">
        <v>106</v>
      </c>
      <c r="E23" s="102">
        <v>67</v>
      </c>
      <c r="F23" s="102">
        <v>72</v>
      </c>
      <c r="G23" s="102">
        <v>70</v>
      </c>
      <c r="H23" s="102">
        <v>54</v>
      </c>
      <c r="I23" s="102">
        <v>72</v>
      </c>
      <c r="J23" s="102">
        <v>58</v>
      </c>
      <c r="K23" s="102">
        <v>45</v>
      </c>
      <c r="L23" s="102">
        <v>65</v>
      </c>
      <c r="M23" s="102">
        <v>70</v>
      </c>
      <c r="N23" s="102">
        <v>65</v>
      </c>
      <c r="O23" s="102">
        <v>62</v>
      </c>
    </row>
    <row r="24" spans="1:15" ht="12" customHeight="1">
      <c r="B24" s="31"/>
      <c r="C24" s="289" t="s">
        <v>114</v>
      </c>
      <c r="D24" s="289"/>
      <c r="E24" s="289"/>
      <c r="F24" s="289"/>
      <c r="G24" s="289"/>
      <c r="H24" s="289"/>
      <c r="I24" s="289"/>
      <c r="J24" s="289"/>
      <c r="K24" s="289"/>
      <c r="L24" s="289"/>
      <c r="M24" s="289"/>
      <c r="N24" s="289"/>
      <c r="O24" s="289"/>
    </row>
    <row r="25" spans="1:15" ht="12.75" customHeight="1">
      <c r="A25" s="16" t="s">
        <v>5</v>
      </c>
      <c r="B25" s="44">
        <v>18224</v>
      </c>
      <c r="C25" s="102">
        <f>SUM(D25:O25)</f>
        <v>18268</v>
      </c>
      <c r="D25" s="102">
        <v>1111</v>
      </c>
      <c r="E25" s="102">
        <v>1277</v>
      </c>
      <c r="F25" s="102">
        <v>3015</v>
      </c>
      <c r="G25" s="102">
        <v>2495</v>
      </c>
      <c r="H25" s="102">
        <v>1329</v>
      </c>
      <c r="I25" s="102">
        <v>1285</v>
      </c>
      <c r="J25" s="102">
        <v>1499</v>
      </c>
      <c r="K25" s="102">
        <v>1401</v>
      </c>
      <c r="L25" s="102">
        <v>1366</v>
      </c>
      <c r="M25" s="102">
        <v>1298</v>
      </c>
      <c r="N25" s="102">
        <v>1057</v>
      </c>
      <c r="O25" s="102">
        <v>1135</v>
      </c>
    </row>
    <row r="26" spans="1:15" ht="12.75" customHeight="1">
      <c r="A26" s="16" t="s">
        <v>6</v>
      </c>
      <c r="B26" s="44">
        <v>2182</v>
      </c>
      <c r="C26" s="102">
        <f t="shared" ref="C26:C31" si="2">SUM(D26:O26)</f>
        <v>2156</v>
      </c>
      <c r="D26" s="102">
        <v>136</v>
      </c>
      <c r="E26" s="102">
        <v>163</v>
      </c>
      <c r="F26" s="102">
        <v>345</v>
      </c>
      <c r="G26" s="102">
        <v>273</v>
      </c>
      <c r="H26" s="102">
        <v>155</v>
      </c>
      <c r="I26" s="102">
        <v>165</v>
      </c>
      <c r="J26" s="102">
        <v>175</v>
      </c>
      <c r="K26" s="102">
        <v>134</v>
      </c>
      <c r="L26" s="102">
        <v>149</v>
      </c>
      <c r="M26" s="102">
        <v>145</v>
      </c>
      <c r="N26" s="102">
        <v>178</v>
      </c>
      <c r="O26" s="102">
        <v>138</v>
      </c>
    </row>
    <row r="27" spans="1:15" ht="12.75" customHeight="1">
      <c r="A27" s="16" t="s">
        <v>7</v>
      </c>
      <c r="B27" s="44">
        <v>3041</v>
      </c>
      <c r="C27" s="102">
        <f t="shared" si="2"/>
        <v>3509</v>
      </c>
      <c r="D27" s="102">
        <v>140</v>
      </c>
      <c r="E27" s="102">
        <v>169</v>
      </c>
      <c r="F27" s="102">
        <v>683</v>
      </c>
      <c r="G27" s="102">
        <v>624</v>
      </c>
      <c r="H27" s="102">
        <v>224</v>
      </c>
      <c r="I27" s="102">
        <v>268</v>
      </c>
      <c r="J27" s="102">
        <v>290</v>
      </c>
      <c r="K27" s="102">
        <v>337</v>
      </c>
      <c r="L27" s="102">
        <v>229</v>
      </c>
      <c r="M27" s="102">
        <v>228</v>
      </c>
      <c r="N27" s="102">
        <v>157</v>
      </c>
      <c r="O27" s="102">
        <v>160</v>
      </c>
    </row>
    <row r="28" spans="1:15" ht="12.75" customHeight="1">
      <c r="A28" s="16" t="s">
        <v>8</v>
      </c>
      <c r="B28" s="44">
        <v>1708</v>
      </c>
      <c r="C28" s="102">
        <f t="shared" si="2"/>
        <v>1613</v>
      </c>
      <c r="D28" s="102">
        <v>120</v>
      </c>
      <c r="E28" s="102">
        <v>98</v>
      </c>
      <c r="F28" s="102">
        <v>241</v>
      </c>
      <c r="G28" s="102">
        <v>214</v>
      </c>
      <c r="H28" s="102">
        <v>100</v>
      </c>
      <c r="I28" s="102">
        <v>121</v>
      </c>
      <c r="J28" s="102">
        <v>175</v>
      </c>
      <c r="K28" s="102">
        <v>102</v>
      </c>
      <c r="L28" s="102">
        <v>105</v>
      </c>
      <c r="M28" s="102">
        <v>144</v>
      </c>
      <c r="N28" s="102">
        <v>85</v>
      </c>
      <c r="O28" s="102">
        <v>108</v>
      </c>
    </row>
    <row r="29" spans="1:15" ht="12.75" customHeight="1">
      <c r="A29" s="16" t="s">
        <v>9</v>
      </c>
      <c r="B29" s="44">
        <v>4125</v>
      </c>
      <c r="C29" s="102">
        <f t="shared" si="2"/>
        <v>4058</v>
      </c>
      <c r="D29" s="102">
        <v>255</v>
      </c>
      <c r="E29" s="102">
        <v>250</v>
      </c>
      <c r="F29" s="102">
        <v>674</v>
      </c>
      <c r="G29" s="102">
        <v>435</v>
      </c>
      <c r="H29" s="102">
        <v>276</v>
      </c>
      <c r="I29" s="102">
        <v>291</v>
      </c>
      <c r="J29" s="102">
        <v>318</v>
      </c>
      <c r="K29" s="102">
        <v>360</v>
      </c>
      <c r="L29" s="102">
        <v>385</v>
      </c>
      <c r="M29" s="102">
        <v>282</v>
      </c>
      <c r="N29" s="102">
        <v>236</v>
      </c>
      <c r="O29" s="102">
        <v>296</v>
      </c>
    </row>
    <row r="30" spans="1:15" ht="12.75" customHeight="1">
      <c r="A30" s="16" t="s">
        <v>10</v>
      </c>
      <c r="B30" s="44">
        <v>3345</v>
      </c>
      <c r="C30" s="102">
        <f t="shared" si="2"/>
        <v>3127</v>
      </c>
      <c r="D30" s="102">
        <v>190</v>
      </c>
      <c r="E30" s="102">
        <v>320</v>
      </c>
      <c r="F30" s="102">
        <v>501</v>
      </c>
      <c r="G30" s="102">
        <v>430</v>
      </c>
      <c r="H30" s="102">
        <v>250</v>
      </c>
      <c r="I30" s="102">
        <v>189</v>
      </c>
      <c r="J30" s="102">
        <v>220</v>
      </c>
      <c r="K30" s="102">
        <v>185</v>
      </c>
      <c r="L30" s="102">
        <v>228</v>
      </c>
      <c r="M30" s="102">
        <v>233</v>
      </c>
      <c r="N30" s="102">
        <v>183</v>
      </c>
      <c r="O30" s="102">
        <v>198</v>
      </c>
    </row>
    <row r="31" spans="1:15" ht="12.75" customHeight="1">
      <c r="A31" s="16" t="s">
        <v>11</v>
      </c>
      <c r="B31" s="44">
        <v>3823</v>
      </c>
      <c r="C31" s="102">
        <f t="shared" si="2"/>
        <v>3805</v>
      </c>
      <c r="D31" s="102">
        <v>270</v>
      </c>
      <c r="E31" s="102">
        <v>277</v>
      </c>
      <c r="F31" s="102">
        <v>571</v>
      </c>
      <c r="G31" s="102">
        <v>519</v>
      </c>
      <c r="H31" s="102">
        <v>324</v>
      </c>
      <c r="I31" s="102">
        <v>251</v>
      </c>
      <c r="J31" s="102">
        <v>321</v>
      </c>
      <c r="K31" s="102">
        <v>283</v>
      </c>
      <c r="L31" s="102">
        <v>270</v>
      </c>
      <c r="M31" s="102">
        <v>266</v>
      </c>
      <c r="N31" s="102">
        <v>218</v>
      </c>
      <c r="O31" s="102">
        <v>235</v>
      </c>
    </row>
    <row r="32" spans="1:15" ht="12" customHeight="1">
      <c r="B32" s="31"/>
      <c r="C32" s="289" t="s">
        <v>120</v>
      </c>
      <c r="D32" s="289"/>
      <c r="E32" s="289"/>
      <c r="F32" s="289"/>
      <c r="G32" s="289"/>
      <c r="H32" s="289"/>
      <c r="I32" s="289"/>
      <c r="J32" s="289"/>
      <c r="K32" s="289"/>
      <c r="L32" s="289"/>
      <c r="M32" s="289"/>
      <c r="N32" s="289"/>
      <c r="O32" s="289"/>
    </row>
    <row r="33" spans="1:15" ht="12.75" customHeight="1">
      <c r="A33" s="16" t="s">
        <v>5</v>
      </c>
      <c r="B33" s="44">
        <v>19188</v>
      </c>
      <c r="C33" s="102">
        <f>SUM(D33:O33)</f>
        <v>19406</v>
      </c>
      <c r="D33" s="102">
        <v>1137</v>
      </c>
      <c r="E33" s="102">
        <v>1480</v>
      </c>
      <c r="F33" s="102">
        <v>3505</v>
      </c>
      <c r="G33" s="102">
        <v>2241</v>
      </c>
      <c r="H33" s="102">
        <v>1405</v>
      </c>
      <c r="I33" s="102">
        <v>1383</v>
      </c>
      <c r="J33" s="102">
        <v>1466</v>
      </c>
      <c r="K33" s="102">
        <v>1388</v>
      </c>
      <c r="L33" s="102">
        <v>1377</v>
      </c>
      <c r="M33" s="102">
        <v>1441</v>
      </c>
      <c r="N33" s="102">
        <v>1182</v>
      </c>
      <c r="O33" s="102">
        <v>1401</v>
      </c>
    </row>
    <row r="34" spans="1:15" ht="12.75" customHeight="1">
      <c r="A34" s="16" t="s">
        <v>6</v>
      </c>
      <c r="B34" s="44">
        <v>1970</v>
      </c>
      <c r="C34" s="102">
        <f t="shared" ref="C34:C39" si="3">SUM(D34:O34)</f>
        <v>2009</v>
      </c>
      <c r="D34" s="102">
        <v>111</v>
      </c>
      <c r="E34" s="102">
        <v>131</v>
      </c>
      <c r="F34" s="102">
        <v>334</v>
      </c>
      <c r="G34" s="102">
        <v>210</v>
      </c>
      <c r="H34" s="102">
        <v>160</v>
      </c>
      <c r="I34" s="102">
        <v>145</v>
      </c>
      <c r="J34" s="102">
        <v>125</v>
      </c>
      <c r="K34" s="102">
        <v>178</v>
      </c>
      <c r="L34" s="102">
        <v>156</v>
      </c>
      <c r="M34" s="102">
        <v>166</v>
      </c>
      <c r="N34" s="102">
        <v>133</v>
      </c>
      <c r="O34" s="102">
        <v>160</v>
      </c>
    </row>
    <row r="35" spans="1:15" ht="12.75" customHeight="1">
      <c r="A35" s="16" t="s">
        <v>7</v>
      </c>
      <c r="B35" s="44">
        <v>2897</v>
      </c>
      <c r="C35" s="102">
        <f t="shared" si="3"/>
        <v>2788</v>
      </c>
      <c r="D35" s="102">
        <v>196</v>
      </c>
      <c r="E35" s="102">
        <v>211</v>
      </c>
      <c r="F35" s="102">
        <v>444</v>
      </c>
      <c r="G35" s="102">
        <v>288</v>
      </c>
      <c r="H35" s="102">
        <v>199</v>
      </c>
      <c r="I35" s="102">
        <v>230</v>
      </c>
      <c r="J35" s="102">
        <v>224</v>
      </c>
      <c r="K35" s="102">
        <v>175</v>
      </c>
      <c r="L35" s="102">
        <v>224</v>
      </c>
      <c r="M35" s="102">
        <v>203</v>
      </c>
      <c r="N35" s="102">
        <v>179</v>
      </c>
      <c r="O35" s="102">
        <v>215</v>
      </c>
    </row>
    <row r="36" spans="1:15" ht="12.75" customHeight="1">
      <c r="A36" s="16" t="s">
        <v>8</v>
      </c>
      <c r="B36" s="44">
        <v>1873</v>
      </c>
      <c r="C36" s="102">
        <f t="shared" si="3"/>
        <v>1880</v>
      </c>
      <c r="D36" s="102">
        <v>125</v>
      </c>
      <c r="E36" s="102">
        <v>154</v>
      </c>
      <c r="F36" s="102">
        <v>313</v>
      </c>
      <c r="G36" s="102">
        <v>209</v>
      </c>
      <c r="H36" s="102">
        <v>148</v>
      </c>
      <c r="I36" s="102">
        <v>157</v>
      </c>
      <c r="J36" s="102">
        <v>150</v>
      </c>
      <c r="K36" s="102">
        <v>133</v>
      </c>
      <c r="L36" s="102">
        <v>110</v>
      </c>
      <c r="M36" s="102">
        <v>142</v>
      </c>
      <c r="N36" s="102">
        <v>106</v>
      </c>
      <c r="O36" s="102">
        <v>133</v>
      </c>
    </row>
    <row r="37" spans="1:15" ht="12.75" customHeight="1">
      <c r="A37" s="16" t="s">
        <v>9</v>
      </c>
      <c r="B37" s="44">
        <v>4424</v>
      </c>
      <c r="C37" s="102">
        <f t="shared" si="3"/>
        <v>4579</v>
      </c>
      <c r="D37" s="102">
        <v>272</v>
      </c>
      <c r="E37" s="102">
        <v>343</v>
      </c>
      <c r="F37" s="102">
        <v>818</v>
      </c>
      <c r="G37" s="102">
        <v>548</v>
      </c>
      <c r="H37" s="102">
        <v>330</v>
      </c>
      <c r="I37" s="102">
        <v>311</v>
      </c>
      <c r="J37" s="102">
        <v>331</v>
      </c>
      <c r="K37" s="102">
        <v>347</v>
      </c>
      <c r="L37" s="102">
        <v>348</v>
      </c>
      <c r="M37" s="102">
        <v>358</v>
      </c>
      <c r="N37" s="102">
        <v>278</v>
      </c>
      <c r="O37" s="102">
        <v>295</v>
      </c>
    </row>
    <row r="38" spans="1:15" ht="12.75" customHeight="1">
      <c r="A38" s="16" t="s">
        <v>10</v>
      </c>
      <c r="B38" s="44">
        <v>3643</v>
      </c>
      <c r="C38" s="102">
        <f t="shared" si="3"/>
        <v>3703</v>
      </c>
      <c r="D38" s="102">
        <v>182</v>
      </c>
      <c r="E38" s="102">
        <v>308</v>
      </c>
      <c r="F38" s="102">
        <v>809</v>
      </c>
      <c r="G38" s="102">
        <v>471</v>
      </c>
      <c r="H38" s="102">
        <v>238</v>
      </c>
      <c r="I38" s="102">
        <v>224</v>
      </c>
      <c r="J38" s="102">
        <v>279</v>
      </c>
      <c r="K38" s="102">
        <v>262</v>
      </c>
      <c r="L38" s="102">
        <v>236</v>
      </c>
      <c r="M38" s="102">
        <v>227</v>
      </c>
      <c r="N38" s="102">
        <v>198</v>
      </c>
      <c r="O38" s="102">
        <v>269</v>
      </c>
    </row>
    <row r="39" spans="1:15" ht="12.75" customHeight="1">
      <c r="A39" s="16" t="s">
        <v>11</v>
      </c>
      <c r="B39" s="44">
        <v>4381</v>
      </c>
      <c r="C39" s="102">
        <f t="shared" si="3"/>
        <v>4447</v>
      </c>
      <c r="D39" s="102">
        <v>251</v>
      </c>
      <c r="E39" s="102">
        <v>333</v>
      </c>
      <c r="F39" s="102">
        <v>787</v>
      </c>
      <c r="G39" s="102">
        <v>515</v>
      </c>
      <c r="H39" s="102">
        <v>330</v>
      </c>
      <c r="I39" s="102">
        <v>316</v>
      </c>
      <c r="J39" s="102">
        <v>357</v>
      </c>
      <c r="K39" s="102">
        <v>293</v>
      </c>
      <c r="L39" s="102">
        <v>303</v>
      </c>
      <c r="M39" s="102">
        <v>345</v>
      </c>
      <c r="N39" s="102">
        <v>288</v>
      </c>
      <c r="O39" s="102">
        <v>329</v>
      </c>
    </row>
    <row r="40" spans="1:15" ht="12" customHeight="1">
      <c r="B40" s="31"/>
      <c r="C40" s="289" t="s">
        <v>117</v>
      </c>
      <c r="D40" s="289"/>
      <c r="E40" s="289"/>
      <c r="F40" s="289"/>
      <c r="G40" s="289"/>
      <c r="H40" s="289"/>
      <c r="I40" s="289"/>
      <c r="J40" s="289"/>
      <c r="K40" s="289"/>
      <c r="L40" s="289"/>
      <c r="M40" s="289"/>
      <c r="N40" s="289"/>
      <c r="O40" s="289"/>
    </row>
    <row r="41" spans="1:15" ht="12.75" customHeight="1">
      <c r="A41" s="16" t="s">
        <v>5</v>
      </c>
      <c r="B41" s="44">
        <v>7798</v>
      </c>
      <c r="C41" s="102">
        <f>SUM(D41:O41)</f>
        <v>7799</v>
      </c>
      <c r="D41" s="102">
        <v>464</v>
      </c>
      <c r="E41" s="102">
        <v>709</v>
      </c>
      <c r="F41" s="102">
        <v>902</v>
      </c>
      <c r="G41" s="102">
        <v>795</v>
      </c>
      <c r="H41" s="102">
        <v>578</v>
      </c>
      <c r="I41" s="102">
        <v>514</v>
      </c>
      <c r="J41" s="102">
        <v>674</v>
      </c>
      <c r="K41" s="102">
        <v>729</v>
      </c>
      <c r="L41" s="102">
        <v>719</v>
      </c>
      <c r="M41" s="102">
        <v>619</v>
      </c>
      <c r="N41" s="102">
        <v>514</v>
      </c>
      <c r="O41" s="102">
        <v>582</v>
      </c>
    </row>
    <row r="42" spans="1:15" ht="12.75" customHeight="1">
      <c r="A42" s="16" t="s">
        <v>6</v>
      </c>
      <c r="B42" s="44">
        <v>1131</v>
      </c>
      <c r="C42" s="102">
        <f t="shared" ref="C42:C47" si="4">SUM(D42:O42)</f>
        <v>1049</v>
      </c>
      <c r="D42" s="132">
        <v>61</v>
      </c>
      <c r="E42" s="132">
        <v>102</v>
      </c>
      <c r="F42" s="102">
        <v>123</v>
      </c>
      <c r="G42" s="102">
        <v>102</v>
      </c>
      <c r="H42" s="102">
        <v>85</v>
      </c>
      <c r="I42" s="102">
        <v>86</v>
      </c>
      <c r="J42" s="102">
        <v>98</v>
      </c>
      <c r="K42" s="102">
        <v>69</v>
      </c>
      <c r="L42" s="102">
        <v>88</v>
      </c>
      <c r="M42" s="102">
        <v>71</v>
      </c>
      <c r="N42" s="102">
        <v>89</v>
      </c>
      <c r="O42" s="102">
        <v>75</v>
      </c>
    </row>
    <row r="43" spans="1:15" ht="12.75" customHeight="1">
      <c r="A43" s="16" t="s">
        <v>7</v>
      </c>
      <c r="B43" s="44">
        <v>1422</v>
      </c>
      <c r="C43" s="102">
        <f t="shared" si="4"/>
        <v>1684</v>
      </c>
      <c r="D43" s="132">
        <v>75</v>
      </c>
      <c r="E43" s="132">
        <v>113</v>
      </c>
      <c r="F43" s="102">
        <v>259</v>
      </c>
      <c r="G43" s="102">
        <v>238</v>
      </c>
      <c r="H43" s="102">
        <v>128</v>
      </c>
      <c r="I43" s="102">
        <v>103</v>
      </c>
      <c r="J43" s="102">
        <v>186</v>
      </c>
      <c r="K43" s="102">
        <v>167</v>
      </c>
      <c r="L43" s="102">
        <v>133</v>
      </c>
      <c r="M43" s="102">
        <v>112</v>
      </c>
      <c r="N43" s="102">
        <v>72</v>
      </c>
      <c r="O43" s="102">
        <v>98</v>
      </c>
    </row>
    <row r="44" spans="1:15" ht="12.75" customHeight="1">
      <c r="A44" s="16" t="s">
        <v>8</v>
      </c>
      <c r="B44" s="44">
        <v>853</v>
      </c>
      <c r="C44" s="102">
        <f t="shared" si="4"/>
        <v>787</v>
      </c>
      <c r="D44" s="132">
        <v>62</v>
      </c>
      <c r="E44" s="132">
        <v>77</v>
      </c>
      <c r="F44" s="102">
        <v>81</v>
      </c>
      <c r="G44" s="102">
        <v>74</v>
      </c>
      <c r="H44" s="102">
        <v>45</v>
      </c>
      <c r="I44" s="102">
        <v>44</v>
      </c>
      <c r="J44" s="102">
        <v>61</v>
      </c>
      <c r="K44" s="102">
        <v>69</v>
      </c>
      <c r="L44" s="102">
        <v>55</v>
      </c>
      <c r="M44" s="102">
        <v>81</v>
      </c>
      <c r="N44" s="102">
        <v>60</v>
      </c>
      <c r="O44" s="102">
        <v>78</v>
      </c>
    </row>
    <row r="45" spans="1:15" ht="12.75" customHeight="1">
      <c r="A45" s="16" t="s">
        <v>9</v>
      </c>
      <c r="B45" s="44">
        <v>2035</v>
      </c>
      <c r="C45" s="102">
        <f t="shared" si="4"/>
        <v>2074</v>
      </c>
      <c r="D45" s="132">
        <v>133</v>
      </c>
      <c r="E45" s="132">
        <v>164</v>
      </c>
      <c r="F45" s="102">
        <v>214</v>
      </c>
      <c r="G45" s="102">
        <v>175</v>
      </c>
      <c r="H45" s="102">
        <v>146</v>
      </c>
      <c r="I45" s="102">
        <v>134</v>
      </c>
      <c r="J45" s="102">
        <v>162</v>
      </c>
      <c r="K45" s="102">
        <v>257</v>
      </c>
      <c r="L45" s="102">
        <v>233</v>
      </c>
      <c r="M45" s="102">
        <v>179</v>
      </c>
      <c r="N45" s="102">
        <v>127</v>
      </c>
      <c r="O45" s="102">
        <v>150</v>
      </c>
    </row>
    <row r="46" spans="1:15" ht="12.75" customHeight="1">
      <c r="A46" s="16" t="s">
        <v>10</v>
      </c>
      <c r="B46" s="44">
        <v>1281</v>
      </c>
      <c r="C46" s="102">
        <f t="shared" si="4"/>
        <v>1053</v>
      </c>
      <c r="D46" s="132">
        <v>76</v>
      </c>
      <c r="E46" s="132">
        <v>150</v>
      </c>
      <c r="F46" s="102">
        <v>98</v>
      </c>
      <c r="G46" s="102">
        <v>101</v>
      </c>
      <c r="H46" s="102">
        <v>99</v>
      </c>
      <c r="I46" s="102">
        <v>60</v>
      </c>
      <c r="J46" s="102">
        <v>71</v>
      </c>
      <c r="K46" s="102">
        <v>74</v>
      </c>
      <c r="L46" s="102">
        <v>96</v>
      </c>
      <c r="M46" s="102">
        <v>70</v>
      </c>
      <c r="N46" s="102">
        <v>73</v>
      </c>
      <c r="O46" s="102">
        <v>85</v>
      </c>
    </row>
    <row r="47" spans="1:15" ht="12.75" customHeight="1">
      <c r="A47" s="16" t="s">
        <v>11</v>
      </c>
      <c r="B47" s="44">
        <v>1076</v>
      </c>
      <c r="C47" s="102">
        <f t="shared" si="4"/>
        <v>1152</v>
      </c>
      <c r="D47" s="132">
        <v>57</v>
      </c>
      <c r="E47" s="132">
        <v>103</v>
      </c>
      <c r="F47" s="102">
        <v>127</v>
      </c>
      <c r="G47" s="102">
        <v>105</v>
      </c>
      <c r="H47" s="102">
        <v>75</v>
      </c>
      <c r="I47" s="102">
        <v>87</v>
      </c>
      <c r="J47" s="102">
        <v>96</v>
      </c>
      <c r="K47" s="102">
        <v>93</v>
      </c>
      <c r="L47" s="102">
        <v>114</v>
      </c>
      <c r="M47" s="102">
        <v>106</v>
      </c>
      <c r="N47" s="102">
        <v>93</v>
      </c>
      <c r="O47" s="102">
        <v>96</v>
      </c>
    </row>
    <row r="48" spans="1:15" ht="12.75" customHeight="1">
      <c r="B48" s="31"/>
      <c r="C48" s="289" t="s">
        <v>118</v>
      </c>
      <c r="D48" s="289"/>
      <c r="E48" s="289"/>
      <c r="F48" s="289"/>
      <c r="G48" s="289"/>
      <c r="H48" s="289"/>
      <c r="I48" s="289"/>
      <c r="J48" s="289"/>
      <c r="K48" s="289"/>
      <c r="L48" s="289"/>
      <c r="M48" s="289"/>
      <c r="N48" s="289"/>
      <c r="O48" s="289"/>
    </row>
    <row r="49" spans="1:15" ht="12.75" customHeight="1">
      <c r="A49" s="16" t="s">
        <v>5</v>
      </c>
      <c r="B49" s="44">
        <v>7798</v>
      </c>
      <c r="C49" s="102">
        <f>SUM(D49:O49)</f>
        <v>7799</v>
      </c>
      <c r="D49" s="102">
        <v>464</v>
      </c>
      <c r="E49" s="102">
        <v>709</v>
      </c>
      <c r="F49" s="102">
        <v>902</v>
      </c>
      <c r="G49" s="102">
        <v>795</v>
      </c>
      <c r="H49" s="102">
        <v>578</v>
      </c>
      <c r="I49" s="102">
        <v>514</v>
      </c>
      <c r="J49" s="102">
        <v>674</v>
      </c>
      <c r="K49" s="102">
        <v>729</v>
      </c>
      <c r="L49" s="102">
        <v>719</v>
      </c>
      <c r="M49" s="102">
        <v>619</v>
      </c>
      <c r="N49" s="102">
        <v>514</v>
      </c>
      <c r="O49" s="102">
        <v>582</v>
      </c>
    </row>
    <row r="50" spans="1:15" ht="12.75" customHeight="1">
      <c r="A50" s="16" t="s">
        <v>6</v>
      </c>
      <c r="B50" s="44">
        <v>1057</v>
      </c>
      <c r="C50" s="102">
        <f t="shared" ref="C50:C55" si="5">SUM(D50:O50)</f>
        <v>1053</v>
      </c>
      <c r="D50" s="102">
        <v>65</v>
      </c>
      <c r="E50" s="102">
        <v>95</v>
      </c>
      <c r="F50" s="102">
        <v>98</v>
      </c>
      <c r="G50" s="102">
        <v>110</v>
      </c>
      <c r="H50" s="102">
        <v>61</v>
      </c>
      <c r="I50" s="102">
        <v>68</v>
      </c>
      <c r="J50" s="102">
        <v>100</v>
      </c>
      <c r="K50" s="102">
        <v>97</v>
      </c>
      <c r="L50" s="102">
        <v>92</v>
      </c>
      <c r="M50" s="102">
        <v>94</v>
      </c>
      <c r="N50" s="102">
        <v>84</v>
      </c>
      <c r="O50" s="102">
        <v>89</v>
      </c>
    </row>
    <row r="51" spans="1:15" ht="12.75" customHeight="1">
      <c r="A51" s="16" t="s">
        <v>7</v>
      </c>
      <c r="B51" s="44">
        <v>1128</v>
      </c>
      <c r="C51" s="102">
        <f t="shared" si="5"/>
        <v>1103</v>
      </c>
      <c r="D51" s="102">
        <v>57</v>
      </c>
      <c r="E51" s="102">
        <v>98</v>
      </c>
      <c r="F51" s="102">
        <v>83</v>
      </c>
      <c r="G51" s="102">
        <v>103</v>
      </c>
      <c r="H51" s="102">
        <v>104</v>
      </c>
      <c r="I51" s="102">
        <v>75</v>
      </c>
      <c r="J51" s="102">
        <v>88</v>
      </c>
      <c r="K51" s="102">
        <v>112</v>
      </c>
      <c r="L51" s="102">
        <v>119</v>
      </c>
      <c r="M51" s="102">
        <v>97</v>
      </c>
      <c r="N51" s="102">
        <v>68</v>
      </c>
      <c r="O51" s="102">
        <v>99</v>
      </c>
    </row>
    <row r="52" spans="1:15" ht="12.75" customHeight="1">
      <c r="A52" s="16" t="s">
        <v>8</v>
      </c>
      <c r="B52" s="44">
        <v>1066</v>
      </c>
      <c r="C52" s="102">
        <f t="shared" si="5"/>
        <v>1082</v>
      </c>
      <c r="D52" s="102">
        <v>77</v>
      </c>
      <c r="E52" s="102">
        <v>90</v>
      </c>
      <c r="F52" s="102">
        <v>137</v>
      </c>
      <c r="G52" s="102">
        <v>95</v>
      </c>
      <c r="H52" s="102">
        <v>82</v>
      </c>
      <c r="I52" s="102">
        <v>67</v>
      </c>
      <c r="J52" s="102">
        <v>102</v>
      </c>
      <c r="K52" s="102">
        <v>114</v>
      </c>
      <c r="L52" s="102">
        <v>107</v>
      </c>
      <c r="M52" s="102">
        <v>79</v>
      </c>
      <c r="N52" s="102">
        <v>75</v>
      </c>
      <c r="O52" s="102">
        <v>57</v>
      </c>
    </row>
    <row r="53" spans="1:15" ht="12.75" customHeight="1">
      <c r="A53" s="16" t="s">
        <v>9</v>
      </c>
      <c r="B53" s="44">
        <v>2074</v>
      </c>
      <c r="C53" s="102">
        <f t="shared" si="5"/>
        <v>1978</v>
      </c>
      <c r="D53" s="102">
        <v>119</v>
      </c>
      <c r="E53" s="102">
        <v>168</v>
      </c>
      <c r="F53" s="102">
        <v>235</v>
      </c>
      <c r="G53" s="102">
        <v>247</v>
      </c>
      <c r="H53" s="102">
        <v>152</v>
      </c>
      <c r="I53" s="102">
        <v>143</v>
      </c>
      <c r="J53" s="102">
        <v>159</v>
      </c>
      <c r="K53" s="102">
        <v>166</v>
      </c>
      <c r="L53" s="102">
        <v>158</v>
      </c>
      <c r="M53" s="102">
        <v>171</v>
      </c>
      <c r="N53" s="102">
        <v>130</v>
      </c>
      <c r="O53" s="102">
        <v>130</v>
      </c>
    </row>
    <row r="54" spans="1:15" ht="12.75" customHeight="1">
      <c r="A54" s="16" t="s">
        <v>10</v>
      </c>
      <c r="B54" s="44">
        <v>1144</v>
      </c>
      <c r="C54" s="102">
        <f t="shared" si="5"/>
        <v>1050</v>
      </c>
      <c r="D54" s="102">
        <v>57</v>
      </c>
      <c r="E54" s="102">
        <v>93</v>
      </c>
      <c r="F54" s="102">
        <v>149</v>
      </c>
      <c r="G54" s="102">
        <v>84</v>
      </c>
      <c r="H54" s="102">
        <v>69</v>
      </c>
      <c r="I54" s="102">
        <v>70</v>
      </c>
      <c r="J54" s="102">
        <v>72</v>
      </c>
      <c r="K54" s="102">
        <v>114</v>
      </c>
      <c r="L54" s="102">
        <v>104</v>
      </c>
      <c r="M54" s="102">
        <v>91</v>
      </c>
      <c r="N54" s="102">
        <v>76</v>
      </c>
      <c r="O54" s="102">
        <v>71</v>
      </c>
    </row>
    <row r="55" spans="1:15" ht="12.75" customHeight="1">
      <c r="A55" s="16" t="s">
        <v>11</v>
      </c>
      <c r="B55" s="44">
        <v>1329</v>
      </c>
      <c r="C55" s="102">
        <f t="shared" si="5"/>
        <v>1533</v>
      </c>
      <c r="D55" s="102">
        <v>89</v>
      </c>
      <c r="E55" s="102">
        <v>165</v>
      </c>
      <c r="F55" s="102">
        <v>200</v>
      </c>
      <c r="G55" s="102">
        <v>156</v>
      </c>
      <c r="H55" s="102">
        <v>110</v>
      </c>
      <c r="I55" s="102">
        <v>91</v>
      </c>
      <c r="J55" s="102">
        <v>153</v>
      </c>
      <c r="K55" s="102">
        <v>126</v>
      </c>
      <c r="L55" s="102">
        <v>139</v>
      </c>
      <c r="M55" s="102">
        <v>87</v>
      </c>
      <c r="N55" s="102">
        <v>81</v>
      </c>
      <c r="O55" s="102">
        <v>136</v>
      </c>
    </row>
    <row r="56" spans="1:15" ht="12" customHeight="1">
      <c r="B56" s="31"/>
      <c r="C56" s="289" t="s">
        <v>113</v>
      </c>
      <c r="D56" s="289"/>
      <c r="E56" s="289"/>
      <c r="F56" s="289"/>
      <c r="G56" s="289"/>
      <c r="H56" s="289"/>
      <c r="I56" s="289"/>
      <c r="J56" s="289"/>
      <c r="K56" s="289"/>
      <c r="L56" s="289"/>
      <c r="M56" s="289"/>
      <c r="N56" s="289"/>
      <c r="O56" s="289"/>
    </row>
    <row r="57" spans="1:15" ht="12.75" customHeight="1">
      <c r="A57" s="16" t="s">
        <v>5</v>
      </c>
      <c r="B57" s="46">
        <v>-1454</v>
      </c>
      <c r="C57" s="133">
        <f>C9-C17+C25-C33</f>
        <v>-1889</v>
      </c>
      <c r="D57" s="133">
        <f>D9-D17+D25-D33</f>
        <v>-192</v>
      </c>
      <c r="E57" s="133">
        <f>E9-E17+E25-E33</f>
        <v>-284</v>
      </c>
      <c r="F57" s="133">
        <f t="shared" ref="F57:O57" si="6">F9-F17+F25-F33</f>
        <v>-615</v>
      </c>
      <c r="G57" s="133">
        <f t="shared" si="6"/>
        <v>152</v>
      </c>
      <c r="H57" s="133">
        <f t="shared" si="6"/>
        <v>-128</v>
      </c>
      <c r="I57" s="133">
        <f t="shared" si="6"/>
        <v>-104</v>
      </c>
      <c r="J57" s="133">
        <f t="shared" si="6"/>
        <v>-5</v>
      </c>
      <c r="K57" s="133">
        <f t="shared" si="6"/>
        <v>-13</v>
      </c>
      <c r="L57" s="133">
        <f t="shared" si="6"/>
        <v>-33</v>
      </c>
      <c r="M57" s="133">
        <f t="shared" si="6"/>
        <v>-183</v>
      </c>
      <c r="N57" s="133">
        <f t="shared" si="6"/>
        <v>-162</v>
      </c>
      <c r="O57" s="133">
        <f t="shared" si="6"/>
        <v>-322</v>
      </c>
    </row>
    <row r="58" spans="1:15" ht="12.75" customHeight="1">
      <c r="A58" s="16" t="s">
        <v>6</v>
      </c>
      <c r="B58" s="46">
        <v>-83</v>
      </c>
      <c r="C58" s="133">
        <f>C10-C18+C26-C34</f>
        <v>-186</v>
      </c>
      <c r="D58" s="133">
        <f t="shared" ref="D58:O63" si="7">D10-D18+D26-D34</f>
        <v>-5</v>
      </c>
      <c r="E58" s="133">
        <f t="shared" si="7"/>
        <v>10</v>
      </c>
      <c r="F58" s="133">
        <f t="shared" si="7"/>
        <v>-35</v>
      </c>
      <c r="G58" s="133">
        <f t="shared" si="7"/>
        <v>28</v>
      </c>
      <c r="H58" s="133">
        <f t="shared" si="7"/>
        <v>-11</v>
      </c>
      <c r="I58" s="133">
        <f t="shared" si="7"/>
        <v>-5</v>
      </c>
      <c r="J58" s="133">
        <f t="shared" si="7"/>
        <v>16</v>
      </c>
      <c r="K58" s="133">
        <f t="shared" si="7"/>
        <v>-74</v>
      </c>
      <c r="L58" s="133">
        <f t="shared" si="7"/>
        <v>-40</v>
      </c>
      <c r="M58" s="133">
        <f t="shared" si="7"/>
        <v>-39</v>
      </c>
      <c r="N58" s="133">
        <f t="shared" si="7"/>
        <v>20</v>
      </c>
      <c r="O58" s="133">
        <f t="shared" si="7"/>
        <v>-51</v>
      </c>
    </row>
    <row r="59" spans="1:15" ht="12.75" customHeight="1">
      <c r="A59" s="16" t="s">
        <v>7</v>
      </c>
      <c r="B59" s="46">
        <v>192</v>
      </c>
      <c r="C59" s="133">
        <f t="shared" ref="C59:C63" si="8">C11-C19+C27-C35</f>
        <v>526</v>
      </c>
      <c r="D59" s="133">
        <f t="shared" si="7"/>
        <v>-108</v>
      </c>
      <c r="E59" s="133">
        <f t="shared" si="7"/>
        <v>-66</v>
      </c>
      <c r="F59" s="133">
        <f t="shared" si="7"/>
        <v>208</v>
      </c>
      <c r="G59" s="133">
        <f t="shared" si="7"/>
        <v>306</v>
      </c>
      <c r="H59" s="133">
        <f t="shared" si="7"/>
        <v>12</v>
      </c>
      <c r="I59" s="133">
        <f t="shared" si="7"/>
        <v>32</v>
      </c>
      <c r="J59" s="133">
        <f t="shared" si="7"/>
        <v>64</v>
      </c>
      <c r="K59" s="133">
        <f t="shared" si="7"/>
        <v>157</v>
      </c>
      <c r="L59" s="133">
        <f t="shared" si="7"/>
        <v>10</v>
      </c>
      <c r="M59" s="133">
        <f t="shared" si="7"/>
        <v>25</v>
      </c>
      <c r="N59" s="133">
        <f t="shared" si="7"/>
        <v>-34</v>
      </c>
      <c r="O59" s="133">
        <f t="shared" si="7"/>
        <v>-80</v>
      </c>
    </row>
    <row r="60" spans="1:15" ht="12.75" customHeight="1">
      <c r="A60" s="16" t="s">
        <v>8</v>
      </c>
      <c r="B60" s="46">
        <v>-595</v>
      </c>
      <c r="C60" s="133">
        <f t="shared" si="8"/>
        <v>-548</v>
      </c>
      <c r="D60" s="133">
        <f t="shared" si="7"/>
        <v>-41</v>
      </c>
      <c r="E60" s="133">
        <f t="shared" si="7"/>
        <v>-84</v>
      </c>
      <c r="F60" s="133">
        <f t="shared" si="7"/>
        <v>-99</v>
      </c>
      <c r="G60" s="133">
        <f t="shared" si="7"/>
        <v>-32</v>
      </c>
      <c r="H60" s="133">
        <f t="shared" si="7"/>
        <v>-81</v>
      </c>
      <c r="I60" s="133">
        <f t="shared" si="7"/>
        <v>-46</v>
      </c>
      <c r="J60" s="133">
        <f t="shared" si="7"/>
        <v>3</v>
      </c>
      <c r="K60" s="133">
        <f t="shared" si="7"/>
        <v>-45</v>
      </c>
      <c r="L60" s="133">
        <f t="shared" si="7"/>
        <v>-32</v>
      </c>
      <c r="M60" s="133">
        <f t="shared" si="7"/>
        <v>-9</v>
      </c>
      <c r="N60" s="133">
        <f t="shared" si="7"/>
        <v>-26</v>
      </c>
      <c r="O60" s="133">
        <f t="shared" si="7"/>
        <v>-56</v>
      </c>
    </row>
    <row r="61" spans="1:15" ht="12.75" customHeight="1">
      <c r="A61" s="16" t="s">
        <v>9</v>
      </c>
      <c r="B61" s="46">
        <v>-364</v>
      </c>
      <c r="C61" s="133">
        <f t="shared" si="8"/>
        <v>-682</v>
      </c>
      <c r="D61" s="133">
        <f t="shared" si="7"/>
        <v>-55</v>
      </c>
      <c r="E61" s="133">
        <f t="shared" si="7"/>
        <v>-113</v>
      </c>
      <c r="F61" s="133">
        <f t="shared" si="7"/>
        <v>-165</v>
      </c>
      <c r="G61" s="133">
        <f t="shared" si="7"/>
        <v>-128</v>
      </c>
      <c r="H61" s="133">
        <f t="shared" si="7"/>
        <v>-78</v>
      </c>
      <c r="I61" s="133">
        <f t="shared" si="7"/>
        <v>-10</v>
      </c>
      <c r="J61" s="133">
        <f t="shared" si="7"/>
        <v>-21</v>
      </c>
      <c r="K61" s="133">
        <f t="shared" si="7"/>
        <v>1</v>
      </c>
      <c r="L61" s="133">
        <f t="shared" si="7"/>
        <v>36</v>
      </c>
      <c r="M61" s="133">
        <f t="shared" si="7"/>
        <v>-104</v>
      </c>
      <c r="N61" s="133">
        <f t="shared" si="7"/>
        <v>-49</v>
      </c>
      <c r="O61" s="133">
        <f t="shared" si="7"/>
        <v>4</v>
      </c>
    </row>
    <row r="62" spans="1:15" ht="12.75" customHeight="1">
      <c r="A62" s="16" t="s">
        <v>10</v>
      </c>
      <c r="B62" s="46">
        <v>23</v>
      </c>
      <c r="C62" s="133">
        <f t="shared" si="8"/>
        <v>-444</v>
      </c>
      <c r="D62" s="133">
        <f t="shared" si="7"/>
        <v>20</v>
      </c>
      <c r="E62" s="133">
        <f t="shared" si="7"/>
        <v>18</v>
      </c>
      <c r="F62" s="133">
        <f t="shared" si="7"/>
        <v>-302</v>
      </c>
      <c r="G62" s="133">
        <f t="shared" si="7"/>
        <v>-33</v>
      </c>
      <c r="H62" s="133">
        <f t="shared" si="7"/>
        <v>26</v>
      </c>
      <c r="I62" s="133">
        <f t="shared" si="7"/>
        <v>-24</v>
      </c>
      <c r="J62" s="133">
        <f t="shared" si="7"/>
        <v>-55</v>
      </c>
      <c r="K62" s="133">
        <f t="shared" si="7"/>
        <v>-63</v>
      </c>
      <c r="L62" s="133">
        <f t="shared" si="7"/>
        <v>4</v>
      </c>
      <c r="M62" s="133">
        <f t="shared" si="7"/>
        <v>21</v>
      </c>
      <c r="N62" s="133">
        <f t="shared" si="7"/>
        <v>-7</v>
      </c>
      <c r="O62" s="133">
        <f t="shared" si="7"/>
        <v>-49</v>
      </c>
    </row>
    <row r="63" spans="1:15" ht="12.75" customHeight="1">
      <c r="A63" s="16" t="s">
        <v>11</v>
      </c>
      <c r="B63" s="46">
        <v>-627</v>
      </c>
      <c r="C63" s="133">
        <f t="shared" si="8"/>
        <v>-555</v>
      </c>
      <c r="D63" s="133">
        <f t="shared" si="7"/>
        <v>-3</v>
      </c>
      <c r="E63" s="133">
        <f t="shared" si="7"/>
        <v>-49</v>
      </c>
      <c r="F63" s="133">
        <f t="shared" si="7"/>
        <v>-222</v>
      </c>
      <c r="G63" s="133">
        <f t="shared" si="7"/>
        <v>11</v>
      </c>
      <c r="H63" s="133">
        <f t="shared" si="7"/>
        <v>4</v>
      </c>
      <c r="I63" s="133">
        <f t="shared" si="7"/>
        <v>-51</v>
      </c>
      <c r="J63" s="133">
        <f t="shared" si="7"/>
        <v>-12</v>
      </c>
      <c r="K63" s="133">
        <f t="shared" si="7"/>
        <v>11</v>
      </c>
      <c r="L63" s="133">
        <f t="shared" si="7"/>
        <v>-11</v>
      </c>
      <c r="M63" s="133">
        <f t="shared" si="7"/>
        <v>-77</v>
      </c>
      <c r="N63" s="133">
        <f t="shared" si="7"/>
        <v>-66</v>
      </c>
      <c r="O63" s="133">
        <f t="shared" si="7"/>
        <v>-90</v>
      </c>
    </row>
    <row r="64" spans="1:15" ht="4.5" customHeight="1">
      <c r="A64" s="47"/>
      <c r="B64" s="48"/>
      <c r="C64" s="47"/>
      <c r="D64" s="47"/>
      <c r="E64" s="47"/>
      <c r="F64" s="47"/>
      <c r="G64" s="47"/>
      <c r="H64" s="47"/>
      <c r="I64" s="47"/>
      <c r="J64" s="47"/>
      <c r="K64" s="47"/>
      <c r="L64" s="47"/>
      <c r="M64" s="47"/>
      <c r="N64" s="47"/>
      <c r="O64" s="47"/>
    </row>
    <row r="65" spans="1:15">
      <c r="A65" s="290" t="s">
        <v>514</v>
      </c>
      <c r="B65" s="290"/>
      <c r="C65" s="290"/>
      <c r="D65" s="290"/>
      <c r="E65" s="290"/>
    </row>
    <row r="66" spans="1:15">
      <c r="A66" s="290" t="s">
        <v>119</v>
      </c>
      <c r="B66" s="290"/>
      <c r="C66" s="290"/>
      <c r="D66" s="290"/>
      <c r="E66" s="290"/>
      <c r="F66" s="290"/>
    </row>
    <row r="67" spans="1:15">
      <c r="A67" s="4" t="s">
        <v>49</v>
      </c>
    </row>
    <row r="68" spans="1:15">
      <c r="A68" s="271"/>
      <c r="B68" s="271"/>
      <c r="C68" s="271"/>
      <c r="D68" s="271"/>
      <c r="E68" s="271"/>
      <c r="F68" s="271"/>
      <c r="G68" s="271"/>
      <c r="H68" s="271"/>
      <c r="I68" s="271"/>
      <c r="J68" s="271"/>
      <c r="K68" s="271"/>
      <c r="L68" s="271"/>
      <c r="M68" s="271"/>
      <c r="N68" s="271"/>
      <c r="O68" s="271"/>
    </row>
  </sheetData>
  <mergeCells count="13">
    <mergeCell ref="A66:F66"/>
    <mergeCell ref="A68:O68"/>
    <mergeCell ref="C40:O40"/>
    <mergeCell ref="C48:O48"/>
    <mergeCell ref="C56:O56"/>
    <mergeCell ref="A65:E65"/>
    <mergeCell ref="C16:O16"/>
    <mergeCell ref="C24:O24"/>
    <mergeCell ref="C32:O32"/>
    <mergeCell ref="A4:I4"/>
    <mergeCell ref="A6:A7"/>
    <mergeCell ref="C6:O6"/>
    <mergeCell ref="C8:O8"/>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zoomScaleNormal="100" zoomScaleSheetLayoutView="100" workbookViewId="0">
      <pane xSplit="1" ySplit="8" topLeftCell="B9" activePane="bottomRight" state="frozen"/>
      <selection pane="topRight"/>
      <selection pane="bottomLeft"/>
      <selection pane="bottomRight"/>
    </sheetView>
  </sheetViews>
  <sheetFormatPr defaultRowHeight="13.5"/>
  <cols>
    <col min="1" max="1" width="14.25" customWidth="1"/>
    <col min="2" max="12" width="7.125" customWidth="1"/>
    <col min="13" max="13" width="2.875" customWidth="1"/>
    <col min="14" max="14" width="3.125" customWidth="1"/>
    <col min="15" max="24" width="7.875" customWidth="1"/>
    <col min="25" max="25" width="14.25" customWidth="1"/>
    <col min="26" max="26" width="9" style="151"/>
  </cols>
  <sheetData>
    <row r="1" spans="1:25" customFormat="1">
      <c r="A1" s="1" t="s">
        <v>592</v>
      </c>
      <c r="B1" s="1"/>
      <c r="C1" s="1"/>
      <c r="D1" s="1"/>
      <c r="E1" s="1"/>
      <c r="F1" s="1"/>
      <c r="G1" s="1"/>
      <c r="H1" s="1"/>
      <c r="I1" s="1"/>
      <c r="J1" s="1"/>
      <c r="K1" s="1"/>
      <c r="L1" s="1"/>
      <c r="M1" s="1"/>
      <c r="N1" s="1"/>
      <c r="O1" s="1"/>
      <c r="P1" s="1"/>
      <c r="Q1" s="1"/>
      <c r="R1" s="1"/>
      <c r="S1" s="1"/>
      <c r="T1" s="1"/>
      <c r="U1" s="1"/>
      <c r="V1" s="1"/>
      <c r="W1" s="1"/>
      <c r="X1" s="1"/>
      <c r="Y1" s="146" t="s">
        <v>591</v>
      </c>
    </row>
    <row r="2" spans="1:25" customFormat="1">
      <c r="A2" s="1"/>
      <c r="B2" s="1"/>
      <c r="C2" s="1"/>
      <c r="D2" s="1"/>
      <c r="E2" s="1"/>
      <c r="F2" s="1"/>
      <c r="G2" s="1"/>
      <c r="H2" s="1"/>
      <c r="I2" s="1"/>
      <c r="J2" s="1"/>
      <c r="K2" s="1"/>
      <c r="L2" s="1"/>
      <c r="M2" s="1"/>
      <c r="N2" s="1"/>
      <c r="O2" s="1"/>
      <c r="P2" s="1"/>
      <c r="Q2" s="1"/>
      <c r="R2" s="1"/>
      <c r="S2" s="1"/>
      <c r="T2" s="1"/>
      <c r="U2" s="1"/>
      <c r="V2" s="1"/>
      <c r="W2" s="1"/>
      <c r="X2" s="1"/>
      <c r="Y2" s="1"/>
    </row>
    <row r="3" spans="1:25" customFormat="1" ht="14.25">
      <c r="A3" s="2" t="s">
        <v>590</v>
      </c>
      <c r="B3" s="1"/>
      <c r="C3" s="1"/>
      <c r="D3" s="1"/>
      <c r="E3" s="1"/>
      <c r="F3" s="1"/>
      <c r="G3" s="1"/>
      <c r="H3" s="1"/>
      <c r="I3" s="1"/>
      <c r="J3" s="1"/>
      <c r="K3" s="1"/>
      <c r="L3" s="1"/>
      <c r="M3" s="1"/>
      <c r="N3" s="1"/>
      <c r="O3" s="1"/>
      <c r="P3" s="1"/>
      <c r="Q3" s="1"/>
      <c r="R3" s="1"/>
      <c r="S3" s="1"/>
      <c r="T3" s="1"/>
      <c r="U3" s="1"/>
      <c r="V3" s="1"/>
      <c r="W3" s="1"/>
      <c r="X3" s="1"/>
      <c r="Y3" s="1"/>
    </row>
    <row r="4" spans="1:25" customFormat="1">
      <c r="A4" s="166" t="s">
        <v>589</v>
      </c>
      <c r="B4" s="1"/>
      <c r="C4" s="1"/>
      <c r="D4" s="1"/>
      <c r="E4" s="1"/>
      <c r="F4" s="1"/>
      <c r="G4" s="1"/>
      <c r="H4" s="1"/>
      <c r="I4" s="1"/>
      <c r="J4" s="1"/>
      <c r="K4" s="1"/>
      <c r="L4" s="1"/>
      <c r="M4" s="1"/>
      <c r="N4" s="1"/>
      <c r="O4" s="1"/>
      <c r="P4" s="1"/>
      <c r="Q4" s="1"/>
      <c r="R4" s="1"/>
      <c r="S4" s="1"/>
      <c r="T4" s="1"/>
      <c r="U4" s="1"/>
      <c r="V4" s="1"/>
      <c r="W4" s="1"/>
      <c r="X4" s="1"/>
      <c r="Y4" s="1"/>
    </row>
    <row r="5" spans="1:25" customFormat="1">
      <c r="A5" s="165" t="s">
        <v>588</v>
      </c>
      <c r="B5" s="1"/>
      <c r="C5" s="1"/>
      <c r="D5" s="1"/>
      <c r="E5" s="1"/>
      <c r="F5" s="1"/>
      <c r="G5" s="1"/>
      <c r="H5" s="1"/>
      <c r="I5" s="1"/>
      <c r="J5" s="1"/>
      <c r="K5" s="1"/>
      <c r="L5" s="1"/>
      <c r="M5" s="1"/>
      <c r="N5" s="1"/>
      <c r="O5" s="1"/>
      <c r="P5" s="1"/>
      <c r="Q5" s="1"/>
      <c r="R5" s="1"/>
      <c r="S5" s="1"/>
      <c r="T5" s="1"/>
      <c r="U5" s="1"/>
      <c r="V5" s="1"/>
      <c r="W5" s="1"/>
      <c r="X5" s="1"/>
      <c r="Y5" s="1"/>
    </row>
    <row r="6" spans="1:25" customFormat="1">
      <c r="A6" s="147" t="s">
        <v>581</v>
      </c>
      <c r="B6" s="162" t="s">
        <v>587</v>
      </c>
      <c r="C6" s="162"/>
      <c r="D6" s="162" t="s">
        <v>586</v>
      </c>
      <c r="E6" s="162"/>
      <c r="F6" s="162" t="s">
        <v>585</v>
      </c>
      <c r="G6" s="162"/>
      <c r="H6" s="162" t="s">
        <v>584</v>
      </c>
      <c r="I6" s="162"/>
      <c r="J6" s="162" t="s">
        <v>583</v>
      </c>
      <c r="K6" s="162"/>
      <c r="L6" s="164"/>
      <c r="M6" s="145"/>
      <c r="N6" s="145"/>
      <c r="O6" s="163" t="s">
        <v>583</v>
      </c>
      <c r="P6" s="162"/>
      <c r="Q6" s="162"/>
      <c r="R6" s="162" t="s">
        <v>582</v>
      </c>
      <c r="S6" s="162"/>
      <c r="T6" s="162"/>
      <c r="U6" s="162"/>
      <c r="V6" s="162"/>
      <c r="W6" s="162"/>
      <c r="X6" s="162"/>
      <c r="Y6" s="149" t="s">
        <v>581</v>
      </c>
    </row>
    <row r="7" spans="1:25" customFormat="1">
      <c r="A7" s="161" t="s">
        <v>575</v>
      </c>
      <c r="B7" s="251" t="s">
        <v>580</v>
      </c>
      <c r="C7" s="251" t="s">
        <v>579</v>
      </c>
      <c r="D7" s="251" t="s">
        <v>580</v>
      </c>
      <c r="E7" s="251" t="s">
        <v>579</v>
      </c>
      <c r="F7" s="251" t="s">
        <v>580</v>
      </c>
      <c r="G7" s="251" t="s">
        <v>579</v>
      </c>
      <c r="H7" s="251" t="s">
        <v>580</v>
      </c>
      <c r="I7" s="251" t="s">
        <v>579</v>
      </c>
      <c r="J7" s="292" t="s">
        <v>578</v>
      </c>
      <c r="K7" s="292"/>
      <c r="L7" s="253"/>
      <c r="M7" s="145"/>
      <c r="N7" s="161"/>
      <c r="O7" s="292" t="s">
        <v>577</v>
      </c>
      <c r="P7" s="292"/>
      <c r="Q7" s="292"/>
      <c r="R7" s="292" t="s">
        <v>578</v>
      </c>
      <c r="S7" s="292"/>
      <c r="T7" s="292"/>
      <c r="U7" s="292" t="s">
        <v>577</v>
      </c>
      <c r="V7" s="292"/>
      <c r="W7" s="292"/>
      <c r="X7" s="292" t="s">
        <v>576</v>
      </c>
      <c r="Y7" s="144" t="s">
        <v>575</v>
      </c>
    </row>
    <row r="8" spans="1:25" customFormat="1">
      <c r="A8" s="148" t="s">
        <v>571</v>
      </c>
      <c r="B8" s="252"/>
      <c r="C8" s="252"/>
      <c r="D8" s="252"/>
      <c r="E8" s="252"/>
      <c r="F8" s="252"/>
      <c r="G8" s="252"/>
      <c r="H8" s="252"/>
      <c r="I8" s="252"/>
      <c r="J8" s="18" t="s">
        <v>574</v>
      </c>
      <c r="K8" s="18" t="s">
        <v>573</v>
      </c>
      <c r="L8" s="143" t="s">
        <v>572</v>
      </c>
      <c r="M8" s="145"/>
      <c r="N8" s="161"/>
      <c r="O8" s="18" t="s">
        <v>574</v>
      </c>
      <c r="P8" s="18" t="s">
        <v>573</v>
      </c>
      <c r="Q8" s="18" t="s">
        <v>572</v>
      </c>
      <c r="R8" s="18" t="s">
        <v>574</v>
      </c>
      <c r="S8" s="18" t="s">
        <v>573</v>
      </c>
      <c r="T8" s="18" t="s">
        <v>572</v>
      </c>
      <c r="U8" s="18" t="s">
        <v>574</v>
      </c>
      <c r="V8" s="18" t="s">
        <v>573</v>
      </c>
      <c r="W8" s="18" t="s">
        <v>572</v>
      </c>
      <c r="X8" s="292"/>
      <c r="Y8" s="150" t="s">
        <v>571</v>
      </c>
    </row>
    <row r="9" spans="1:25" customFormat="1" ht="5.0999999999999996" customHeight="1">
      <c r="A9" s="160"/>
      <c r="B9" s="159"/>
      <c r="C9" s="159"/>
      <c r="D9" s="159"/>
      <c r="E9" s="159"/>
      <c r="F9" s="159"/>
      <c r="G9" s="159"/>
      <c r="H9" s="159"/>
      <c r="I9" s="159"/>
      <c r="J9" s="159"/>
      <c r="K9" s="159"/>
      <c r="L9" s="159"/>
      <c r="M9" s="159"/>
      <c r="N9" s="159"/>
      <c r="O9" s="159"/>
      <c r="P9" s="159"/>
      <c r="Q9" s="159"/>
      <c r="R9" s="159"/>
      <c r="S9" s="159"/>
      <c r="T9" s="159"/>
      <c r="U9" s="159"/>
      <c r="V9" s="159"/>
      <c r="W9" s="159"/>
      <c r="X9" s="158"/>
      <c r="Y9" s="157"/>
    </row>
    <row r="10" spans="1:25" customFormat="1" ht="12" customHeight="1">
      <c r="A10" s="139" t="s">
        <v>570</v>
      </c>
      <c r="B10" s="154">
        <f>SUM(B12,B14,B22,B31,B37,B45,'18-19'!B22,'18-19'!B29,'18-19'!B35,'18-19'!B45:B47)</f>
        <v>18072</v>
      </c>
      <c r="C10" s="154">
        <f>SUM(C12,C14,C22,C31,C37,C45,'18-19'!C22,'18-19'!C29,'18-19'!C35,'18-19'!C45:C47)</f>
        <v>19152</v>
      </c>
      <c r="D10" s="154">
        <f>SUM(D12,D14,D22,D31,D37,D45,'18-19'!D22,'18-19'!D29,'18-19'!D35,'18-19'!D45:D47)</f>
        <v>17631</v>
      </c>
      <c r="E10" s="154">
        <f>SUM(E12,E14,E22,E31,E37,E45,'18-19'!E22,'18-19'!E29,'18-19'!E35,'18-19'!E45:E47)</f>
        <v>19172</v>
      </c>
      <c r="F10" s="154">
        <f>SUM(F12,F14,F22,F31,F37,F45,'18-19'!F22,'18-19'!F29,'18-19'!F35,'18-19'!F45:F47)</f>
        <v>18327</v>
      </c>
      <c r="G10" s="154">
        <f>SUM(G12,G14,G22,G31,G37,G45,'18-19'!G22,'18-19'!G29,'18-19'!G35,'18-19'!G45:G47)</f>
        <v>19152</v>
      </c>
      <c r="H10" s="154">
        <f>SUM(H12,H14,H22,H31,H37,H45,'18-19'!H22,'18-19'!H29,'18-19'!H35,'18-19'!H45:H47)</f>
        <v>18224</v>
      </c>
      <c r="I10" s="154">
        <f>SUM(I12,I14,I22,I31,I37,I45,'18-19'!I22,'18-19'!I29,'18-19'!I35,'18-19'!I45:I47)</f>
        <v>19188</v>
      </c>
      <c r="J10" s="154">
        <f>SUM(K10:L10)</f>
        <v>18268</v>
      </c>
      <c r="K10" s="154">
        <f>SUM(K12,K14,K22,K31,K37,K45,'18-19'!K22,'18-19'!K29,'18-19'!K35,'18-19'!K45:K47)</f>
        <v>9563</v>
      </c>
      <c r="L10" s="154">
        <f>SUM(L12,L14,L22,L31,L37,L45,'18-19'!L22,'18-19'!L29,'18-19'!L35,'18-19'!L45:L47)</f>
        <v>8705</v>
      </c>
      <c r="M10" s="154"/>
      <c r="N10" s="154"/>
      <c r="O10" s="154">
        <f>SUM(P10:Q10)</f>
        <v>19406</v>
      </c>
      <c r="P10" s="154">
        <f>SUM(P12,P14,P22,P31,P37,P45,'18-19'!P22,'18-19'!P29,'18-19'!P35,'18-19'!P45:P47)</f>
        <v>10322</v>
      </c>
      <c r="Q10" s="154">
        <f>SUM(Q12,Q14,Q22,Q31,Q37,Q45,'18-19'!Q22,'18-19'!Q29,'18-19'!Q35,'18-19'!Q45:Q47)</f>
        <v>9084</v>
      </c>
      <c r="R10" s="154">
        <f>SUM(S10:T10)</f>
        <v>18342</v>
      </c>
      <c r="S10" s="154">
        <f>SUM(S12,S14,S22,S31,S37,S45,'18-19'!S22,'18-19'!S29,'18-19'!S35,'18-19'!S45:S47)</f>
        <v>9782</v>
      </c>
      <c r="T10" s="154">
        <f>SUM(T12,T14,T22,T31,T37,T45,'18-19'!T22,'18-19'!T29,'18-19'!T35,'18-19'!T45:T47)</f>
        <v>8560</v>
      </c>
      <c r="U10" s="154">
        <f>SUM(V10:W10)</f>
        <v>18783</v>
      </c>
      <c r="V10" s="154">
        <f>SUM(V12,V14,V22,V31,V37,V45,'18-19'!V22,'18-19'!V29,'18-19'!V35,'18-19'!V45:V47)</f>
        <v>9970</v>
      </c>
      <c r="W10" s="154">
        <f>SUM(W12,W14,W22,W31,W37,W45,'18-19'!W22,'18-19'!W29,'18-19'!W35,'18-19'!W45:W47)</f>
        <v>8813</v>
      </c>
      <c r="X10" s="127">
        <f>R10-U10</f>
        <v>-441</v>
      </c>
      <c r="Y10" s="136" t="s">
        <v>570</v>
      </c>
    </row>
    <row r="11" spans="1:25" customFormat="1" ht="9" customHeight="1">
      <c r="A11" s="139"/>
      <c r="B11" s="154"/>
      <c r="C11" s="154"/>
      <c r="D11" s="154"/>
      <c r="E11" s="154"/>
      <c r="F11" s="154"/>
      <c r="G11" s="154"/>
      <c r="H11" s="154"/>
      <c r="I11" s="154"/>
      <c r="J11" s="154"/>
      <c r="K11" s="154"/>
      <c r="L11" s="154"/>
      <c r="M11" s="154"/>
      <c r="N11" s="154"/>
      <c r="O11" s="154"/>
      <c r="P11" s="154"/>
      <c r="Q11" s="154"/>
      <c r="R11" s="153"/>
      <c r="S11" s="153"/>
      <c r="T11" s="153"/>
      <c r="U11" s="153"/>
      <c r="V11" s="153"/>
      <c r="W11" s="153"/>
      <c r="X11" s="127"/>
      <c r="Y11" s="136"/>
    </row>
    <row r="12" spans="1:25" customFormat="1" ht="12" customHeight="1">
      <c r="A12" s="139" t="s">
        <v>569</v>
      </c>
      <c r="B12" s="154">
        <v>107</v>
      </c>
      <c r="C12" s="154">
        <v>97</v>
      </c>
      <c r="D12" s="154">
        <v>134</v>
      </c>
      <c r="E12" s="154">
        <v>127</v>
      </c>
      <c r="F12" s="154">
        <v>118</v>
      </c>
      <c r="G12" s="154">
        <v>112</v>
      </c>
      <c r="H12" s="154">
        <v>92</v>
      </c>
      <c r="I12" s="154">
        <v>77</v>
      </c>
      <c r="J12" s="154">
        <f>SUM(K12:L12)</f>
        <v>77</v>
      </c>
      <c r="K12" s="154">
        <v>45</v>
      </c>
      <c r="L12" s="154">
        <v>32</v>
      </c>
      <c r="M12" s="154"/>
      <c r="N12" s="154"/>
      <c r="O12" s="154">
        <f>SUM(P12:Q12)</f>
        <v>119</v>
      </c>
      <c r="P12" s="154">
        <v>69</v>
      </c>
      <c r="Q12" s="154">
        <v>50</v>
      </c>
      <c r="R12" s="154">
        <f>SUM(S12:T12)</f>
        <v>98</v>
      </c>
      <c r="S12" s="153">
        <v>57</v>
      </c>
      <c r="T12" s="153">
        <v>41</v>
      </c>
      <c r="U12" s="154">
        <f>SUM(V12:W12)</f>
        <v>69</v>
      </c>
      <c r="V12" s="153">
        <v>32</v>
      </c>
      <c r="W12" s="153">
        <v>37</v>
      </c>
      <c r="X12" s="127">
        <f>R12-U12</f>
        <v>29</v>
      </c>
      <c r="Y12" s="136" t="s">
        <v>569</v>
      </c>
    </row>
    <row r="13" spans="1:25" customFormat="1" ht="9.75" customHeight="1">
      <c r="A13" s="139"/>
      <c r="B13" s="154"/>
      <c r="C13" s="154"/>
      <c r="D13" s="154"/>
      <c r="E13" s="154"/>
      <c r="F13" s="154"/>
      <c r="G13" s="154"/>
      <c r="H13" s="154"/>
      <c r="I13" s="154"/>
      <c r="J13" s="154"/>
      <c r="K13" s="154"/>
      <c r="L13" s="154"/>
      <c r="M13" s="154"/>
      <c r="N13" s="154"/>
      <c r="O13" s="154"/>
      <c r="P13" s="154"/>
      <c r="Q13" s="154"/>
      <c r="R13" s="153"/>
      <c r="S13" s="153"/>
      <c r="T13" s="153"/>
      <c r="U13" s="153"/>
      <c r="V13" s="153"/>
      <c r="W13" s="153"/>
      <c r="X13" s="127"/>
      <c r="Y13" s="136"/>
    </row>
    <row r="14" spans="1:25" customFormat="1" ht="12" customHeight="1">
      <c r="A14" s="139" t="s">
        <v>568</v>
      </c>
      <c r="B14" s="154">
        <f t="shared" ref="B14:I14" si="0">SUM(B15:B20)</f>
        <v>123</v>
      </c>
      <c r="C14" s="154">
        <f t="shared" si="0"/>
        <v>142</v>
      </c>
      <c r="D14" s="154">
        <f t="shared" si="0"/>
        <v>185</v>
      </c>
      <c r="E14" s="154">
        <f t="shared" si="0"/>
        <v>114</v>
      </c>
      <c r="F14" s="154">
        <f t="shared" si="0"/>
        <v>136</v>
      </c>
      <c r="G14" s="154">
        <f t="shared" si="0"/>
        <v>160</v>
      </c>
      <c r="H14" s="154">
        <f t="shared" si="0"/>
        <v>141</v>
      </c>
      <c r="I14" s="154">
        <f t="shared" si="0"/>
        <v>144</v>
      </c>
      <c r="J14" s="154">
        <f t="shared" ref="J14:J20" si="1">SUM(K14:L14)</f>
        <v>114</v>
      </c>
      <c r="K14" s="154">
        <f>SUM(K15:K20)</f>
        <v>74</v>
      </c>
      <c r="L14" s="154">
        <f>SUM(L15:L20)</f>
        <v>40</v>
      </c>
      <c r="M14" s="154"/>
      <c r="N14" s="154"/>
      <c r="O14" s="154">
        <f t="shared" ref="O14:O20" si="2">SUM(P14:Q14)</f>
        <v>136</v>
      </c>
      <c r="P14" s="154">
        <f>SUM(P15:P20)</f>
        <v>92</v>
      </c>
      <c r="Q14" s="154">
        <f>SUM(Q15:Q20)</f>
        <v>44</v>
      </c>
      <c r="R14" s="154">
        <f t="shared" ref="R14:R20" si="3">SUM(S14:T14)</f>
        <v>138</v>
      </c>
      <c r="S14" s="154">
        <f>SUM(S15:S20)</f>
        <v>82</v>
      </c>
      <c r="T14" s="154">
        <f>SUM(T15:T20)</f>
        <v>56</v>
      </c>
      <c r="U14" s="154">
        <f t="shared" ref="U14:U20" si="4">SUM(V14:W14)</f>
        <v>127</v>
      </c>
      <c r="V14" s="154">
        <f>SUM(V15:V20)</f>
        <v>81</v>
      </c>
      <c r="W14" s="154">
        <f>SUM(W15:W20)</f>
        <v>46</v>
      </c>
      <c r="X14" s="127">
        <f t="shared" ref="X14:X20" si="5">R14-U14</f>
        <v>11</v>
      </c>
      <c r="Y14" s="136" t="s">
        <v>568</v>
      </c>
    </row>
    <row r="15" spans="1:25" customFormat="1" ht="12" customHeight="1">
      <c r="A15" s="139" t="s">
        <v>567</v>
      </c>
      <c r="B15" s="154">
        <v>13</v>
      </c>
      <c r="C15" s="154">
        <v>14</v>
      </c>
      <c r="D15" s="154">
        <v>13</v>
      </c>
      <c r="E15" s="154">
        <v>10</v>
      </c>
      <c r="F15" s="154">
        <v>8</v>
      </c>
      <c r="G15" s="154">
        <v>12</v>
      </c>
      <c r="H15" s="154">
        <v>12</v>
      </c>
      <c r="I15" s="154">
        <v>12</v>
      </c>
      <c r="J15" s="154">
        <f t="shared" si="1"/>
        <v>7</v>
      </c>
      <c r="K15" s="154">
        <v>4</v>
      </c>
      <c r="L15" s="154">
        <v>3</v>
      </c>
      <c r="M15" s="154"/>
      <c r="N15" s="154"/>
      <c r="O15" s="154">
        <f t="shared" si="2"/>
        <v>12</v>
      </c>
      <c r="P15" s="154">
        <v>8</v>
      </c>
      <c r="Q15" s="154">
        <v>4</v>
      </c>
      <c r="R15" s="154">
        <f t="shared" si="3"/>
        <v>16</v>
      </c>
      <c r="S15" s="153">
        <v>9</v>
      </c>
      <c r="T15" s="153">
        <v>7</v>
      </c>
      <c r="U15" s="154">
        <f t="shared" si="4"/>
        <v>15</v>
      </c>
      <c r="V15" s="153">
        <v>6</v>
      </c>
      <c r="W15" s="153">
        <v>9</v>
      </c>
      <c r="X15" s="127">
        <f t="shared" si="5"/>
        <v>1</v>
      </c>
      <c r="Y15" s="136" t="s">
        <v>567</v>
      </c>
    </row>
    <row r="16" spans="1:25" customFormat="1" ht="12" customHeight="1">
      <c r="A16" s="139" t="s">
        <v>566</v>
      </c>
      <c r="B16" s="154">
        <v>8</v>
      </c>
      <c r="C16" s="154">
        <v>3</v>
      </c>
      <c r="D16" s="154">
        <v>16</v>
      </c>
      <c r="E16" s="154">
        <v>12</v>
      </c>
      <c r="F16" s="154">
        <v>10</v>
      </c>
      <c r="G16" s="154">
        <v>24</v>
      </c>
      <c r="H16" s="154">
        <v>15</v>
      </c>
      <c r="I16" s="154">
        <v>22</v>
      </c>
      <c r="J16" s="154">
        <f t="shared" si="1"/>
        <v>9</v>
      </c>
      <c r="K16" s="154">
        <v>4</v>
      </c>
      <c r="L16" s="154">
        <v>5</v>
      </c>
      <c r="M16" s="154"/>
      <c r="N16" s="154"/>
      <c r="O16" s="154">
        <f t="shared" si="2"/>
        <v>6</v>
      </c>
      <c r="P16" s="154">
        <v>4</v>
      </c>
      <c r="Q16" s="154">
        <v>2</v>
      </c>
      <c r="R16" s="154">
        <f t="shared" si="3"/>
        <v>13</v>
      </c>
      <c r="S16" s="153">
        <v>8</v>
      </c>
      <c r="T16" s="153">
        <v>5</v>
      </c>
      <c r="U16" s="154">
        <f t="shared" si="4"/>
        <v>8</v>
      </c>
      <c r="V16" s="153">
        <v>4</v>
      </c>
      <c r="W16" s="153">
        <v>4</v>
      </c>
      <c r="X16" s="127">
        <f t="shared" si="5"/>
        <v>5</v>
      </c>
      <c r="Y16" s="136" t="s">
        <v>566</v>
      </c>
    </row>
    <row r="17" spans="1:25" customFormat="1" ht="12" customHeight="1">
      <c r="A17" s="139" t="s">
        <v>565</v>
      </c>
      <c r="B17" s="154">
        <v>64</v>
      </c>
      <c r="C17" s="154">
        <v>87</v>
      </c>
      <c r="D17" s="154">
        <v>60</v>
      </c>
      <c r="E17" s="154">
        <v>48</v>
      </c>
      <c r="F17" s="154">
        <v>58</v>
      </c>
      <c r="G17" s="154">
        <v>81</v>
      </c>
      <c r="H17" s="154">
        <v>49</v>
      </c>
      <c r="I17" s="154">
        <v>58</v>
      </c>
      <c r="J17" s="154">
        <f t="shared" si="1"/>
        <v>54</v>
      </c>
      <c r="K17" s="154">
        <v>37</v>
      </c>
      <c r="L17" s="154">
        <v>17</v>
      </c>
      <c r="M17" s="154"/>
      <c r="N17" s="154"/>
      <c r="O17" s="154">
        <f t="shared" si="2"/>
        <v>49</v>
      </c>
      <c r="P17" s="154">
        <v>33</v>
      </c>
      <c r="Q17" s="154">
        <v>16</v>
      </c>
      <c r="R17" s="154">
        <f t="shared" si="3"/>
        <v>60</v>
      </c>
      <c r="S17" s="153">
        <v>34</v>
      </c>
      <c r="T17" s="153">
        <v>26</v>
      </c>
      <c r="U17" s="154">
        <f t="shared" si="4"/>
        <v>43</v>
      </c>
      <c r="V17" s="153">
        <v>29</v>
      </c>
      <c r="W17" s="153">
        <v>14</v>
      </c>
      <c r="X17" s="127">
        <f t="shared" si="5"/>
        <v>17</v>
      </c>
      <c r="Y17" s="136" t="s">
        <v>565</v>
      </c>
    </row>
    <row r="18" spans="1:25" customFormat="1" ht="12" customHeight="1">
      <c r="A18" s="139" t="s">
        <v>564</v>
      </c>
      <c r="B18" s="154">
        <v>4</v>
      </c>
      <c r="C18" s="154">
        <v>8</v>
      </c>
      <c r="D18" s="154">
        <v>13</v>
      </c>
      <c r="E18" s="154">
        <v>4</v>
      </c>
      <c r="F18" s="154">
        <v>13</v>
      </c>
      <c r="G18" s="154">
        <v>10</v>
      </c>
      <c r="H18" s="154">
        <v>7</v>
      </c>
      <c r="I18" s="154">
        <v>8</v>
      </c>
      <c r="J18" s="154">
        <f t="shared" si="1"/>
        <v>12</v>
      </c>
      <c r="K18" s="154">
        <v>6</v>
      </c>
      <c r="L18" s="154">
        <v>6</v>
      </c>
      <c r="M18" s="154"/>
      <c r="N18" s="154"/>
      <c r="O18" s="154">
        <f t="shared" si="2"/>
        <v>11</v>
      </c>
      <c r="P18" s="154">
        <v>4</v>
      </c>
      <c r="Q18" s="154">
        <v>7</v>
      </c>
      <c r="R18" s="154">
        <f t="shared" si="3"/>
        <v>13</v>
      </c>
      <c r="S18" s="153">
        <v>9</v>
      </c>
      <c r="T18" s="153">
        <v>4</v>
      </c>
      <c r="U18" s="154">
        <f t="shared" si="4"/>
        <v>6</v>
      </c>
      <c r="V18" s="153">
        <v>4</v>
      </c>
      <c r="W18" s="153">
        <v>2</v>
      </c>
      <c r="X18" s="127">
        <f t="shared" si="5"/>
        <v>7</v>
      </c>
      <c r="Y18" s="136" t="s">
        <v>564</v>
      </c>
    </row>
    <row r="19" spans="1:25" customFormat="1" ht="12" customHeight="1">
      <c r="A19" s="139" t="s">
        <v>563</v>
      </c>
      <c r="B19" s="154">
        <v>6</v>
      </c>
      <c r="C19" s="154">
        <v>3</v>
      </c>
      <c r="D19" s="154">
        <v>13</v>
      </c>
      <c r="E19" s="154">
        <v>20</v>
      </c>
      <c r="F19" s="154">
        <v>14</v>
      </c>
      <c r="G19" s="154">
        <v>7</v>
      </c>
      <c r="H19" s="154">
        <v>18</v>
      </c>
      <c r="I19" s="154">
        <v>17</v>
      </c>
      <c r="J19" s="154">
        <f t="shared" si="1"/>
        <v>6</v>
      </c>
      <c r="K19" s="154">
        <v>5</v>
      </c>
      <c r="L19" s="154">
        <v>1</v>
      </c>
      <c r="M19" s="154"/>
      <c r="N19" s="154"/>
      <c r="O19" s="154">
        <f t="shared" si="2"/>
        <v>10</v>
      </c>
      <c r="P19" s="154">
        <v>9</v>
      </c>
      <c r="Q19" s="154">
        <v>1</v>
      </c>
      <c r="R19" s="154">
        <f t="shared" si="3"/>
        <v>10</v>
      </c>
      <c r="S19" s="153">
        <v>5</v>
      </c>
      <c r="T19" s="153">
        <v>5</v>
      </c>
      <c r="U19" s="154">
        <f t="shared" si="4"/>
        <v>12</v>
      </c>
      <c r="V19" s="153">
        <v>8</v>
      </c>
      <c r="W19" s="153">
        <v>4</v>
      </c>
      <c r="X19" s="127">
        <f t="shared" si="5"/>
        <v>-2</v>
      </c>
      <c r="Y19" s="136" t="s">
        <v>563</v>
      </c>
    </row>
    <row r="20" spans="1:25" customFormat="1" ht="12" customHeight="1">
      <c r="A20" s="139" t="s">
        <v>562</v>
      </c>
      <c r="B20" s="154">
        <v>28</v>
      </c>
      <c r="C20" s="154">
        <v>27</v>
      </c>
      <c r="D20" s="154">
        <v>70</v>
      </c>
      <c r="E20" s="154">
        <v>20</v>
      </c>
      <c r="F20" s="154">
        <v>33</v>
      </c>
      <c r="G20" s="154">
        <v>26</v>
      </c>
      <c r="H20" s="154">
        <v>40</v>
      </c>
      <c r="I20" s="154">
        <v>27</v>
      </c>
      <c r="J20" s="154">
        <f t="shared" si="1"/>
        <v>26</v>
      </c>
      <c r="K20" s="154">
        <v>18</v>
      </c>
      <c r="L20" s="154">
        <v>8</v>
      </c>
      <c r="M20" s="154"/>
      <c r="N20" s="154"/>
      <c r="O20" s="154">
        <f t="shared" si="2"/>
        <v>48</v>
      </c>
      <c r="P20" s="154">
        <v>34</v>
      </c>
      <c r="Q20" s="154">
        <v>14</v>
      </c>
      <c r="R20" s="154">
        <f t="shared" si="3"/>
        <v>26</v>
      </c>
      <c r="S20" s="153">
        <v>17</v>
      </c>
      <c r="T20" s="153">
        <v>9</v>
      </c>
      <c r="U20" s="154">
        <f t="shared" si="4"/>
        <v>43</v>
      </c>
      <c r="V20" s="153">
        <v>30</v>
      </c>
      <c r="W20" s="153">
        <v>13</v>
      </c>
      <c r="X20" s="127">
        <f t="shared" si="5"/>
        <v>-17</v>
      </c>
      <c r="Y20" s="136" t="s">
        <v>562</v>
      </c>
    </row>
    <row r="21" spans="1:25" customFormat="1" ht="9.75" customHeight="1">
      <c r="A21" s="139"/>
      <c r="B21" s="154"/>
      <c r="C21" s="154"/>
      <c r="D21" s="154"/>
      <c r="E21" s="154"/>
      <c r="F21" s="154"/>
      <c r="G21" s="154"/>
      <c r="H21" s="154"/>
      <c r="I21" s="154"/>
      <c r="J21" s="154"/>
      <c r="K21" s="154"/>
      <c r="L21" s="154"/>
      <c r="M21" s="154"/>
      <c r="N21" s="154"/>
      <c r="O21" s="154"/>
      <c r="P21" s="154"/>
      <c r="Q21" s="154"/>
      <c r="R21" s="153"/>
      <c r="S21" s="153"/>
      <c r="T21" s="153"/>
      <c r="U21" s="153"/>
      <c r="V21" s="153"/>
      <c r="W21" s="153"/>
      <c r="X21" s="127"/>
      <c r="Y21" s="136"/>
    </row>
    <row r="22" spans="1:25" customFormat="1" ht="12" customHeight="1">
      <c r="A22" s="139" t="s">
        <v>561</v>
      </c>
      <c r="B22" s="154">
        <f t="shared" ref="B22:L22" si="6">SUM(B23:B29)</f>
        <v>1795</v>
      </c>
      <c r="C22" s="154">
        <f t="shared" si="6"/>
        <v>2467</v>
      </c>
      <c r="D22" s="154">
        <f t="shared" si="6"/>
        <v>2076</v>
      </c>
      <c r="E22" s="154">
        <f t="shared" si="6"/>
        <v>2522</v>
      </c>
      <c r="F22" s="154">
        <f t="shared" si="6"/>
        <v>1866</v>
      </c>
      <c r="G22" s="154">
        <f t="shared" si="6"/>
        <v>2339</v>
      </c>
      <c r="H22" s="154">
        <f t="shared" si="6"/>
        <v>1767</v>
      </c>
      <c r="I22" s="154">
        <f t="shared" si="6"/>
        <v>2520</v>
      </c>
      <c r="J22" s="154">
        <f t="shared" si="6"/>
        <v>1623</v>
      </c>
      <c r="K22" s="154">
        <f t="shared" si="6"/>
        <v>956</v>
      </c>
      <c r="L22" s="154">
        <f t="shared" si="6"/>
        <v>667</v>
      </c>
      <c r="M22" s="154"/>
      <c r="N22" s="154"/>
      <c r="O22" s="154">
        <f t="shared" ref="O22:O29" si="7">SUM(P22:Q22)</f>
        <v>2592</v>
      </c>
      <c r="P22" s="154">
        <f>SUM(P23:P29)</f>
        <v>1518</v>
      </c>
      <c r="Q22" s="154">
        <f>SUM(Q23:Q29)</f>
        <v>1074</v>
      </c>
      <c r="R22" s="154">
        <f t="shared" ref="R22:R29" si="8">SUM(S22:T22)</f>
        <v>1647</v>
      </c>
      <c r="S22" s="154">
        <f>SUM(S23:S29)</f>
        <v>1054</v>
      </c>
      <c r="T22" s="154">
        <f>SUM(T23:T29)</f>
        <v>593</v>
      </c>
      <c r="U22" s="154">
        <f t="shared" ref="U22:U29" si="9">SUM(V22:W22)</f>
        <v>2450</v>
      </c>
      <c r="V22" s="154">
        <f>SUM(V23:V29)</f>
        <v>1422</v>
      </c>
      <c r="W22" s="154">
        <f>SUM(W23:W29)</f>
        <v>1028</v>
      </c>
      <c r="X22" s="127">
        <f t="shared" ref="X22:X29" si="10">R22-U22</f>
        <v>-803</v>
      </c>
      <c r="Y22" s="136" t="s">
        <v>561</v>
      </c>
    </row>
    <row r="23" spans="1:25" customFormat="1" ht="12" customHeight="1">
      <c r="A23" s="139" t="s">
        <v>560</v>
      </c>
      <c r="B23" s="154">
        <v>37</v>
      </c>
      <c r="C23" s="154">
        <v>92</v>
      </c>
      <c r="D23" s="154">
        <v>76</v>
      </c>
      <c r="E23" s="154">
        <v>41</v>
      </c>
      <c r="F23" s="154">
        <v>64</v>
      </c>
      <c r="G23" s="154">
        <v>69</v>
      </c>
      <c r="H23" s="154">
        <v>62</v>
      </c>
      <c r="I23" s="154">
        <v>68</v>
      </c>
      <c r="J23" s="154">
        <f t="shared" ref="J23:J29" si="11">SUM(K23:L23)</f>
        <v>56</v>
      </c>
      <c r="K23" s="154">
        <v>37</v>
      </c>
      <c r="L23" s="154">
        <v>19</v>
      </c>
      <c r="M23" s="154"/>
      <c r="N23" s="154"/>
      <c r="O23" s="154">
        <f t="shared" si="7"/>
        <v>60</v>
      </c>
      <c r="P23" s="154">
        <v>42</v>
      </c>
      <c r="Q23" s="154">
        <v>18</v>
      </c>
      <c r="R23" s="154">
        <f t="shared" si="8"/>
        <v>56</v>
      </c>
      <c r="S23" s="153">
        <v>36</v>
      </c>
      <c r="T23" s="153">
        <v>20</v>
      </c>
      <c r="U23" s="154">
        <f t="shared" si="9"/>
        <v>65</v>
      </c>
      <c r="V23" s="153">
        <v>37</v>
      </c>
      <c r="W23" s="153">
        <v>28</v>
      </c>
      <c r="X23" s="127">
        <f t="shared" si="10"/>
        <v>-9</v>
      </c>
      <c r="Y23" s="136" t="s">
        <v>560</v>
      </c>
    </row>
    <row r="24" spans="1:25" customFormat="1" ht="12" customHeight="1">
      <c r="A24" s="139" t="s">
        <v>559</v>
      </c>
      <c r="B24" s="154">
        <v>48</v>
      </c>
      <c r="C24" s="154">
        <v>35</v>
      </c>
      <c r="D24" s="154">
        <v>50</v>
      </c>
      <c r="E24" s="154">
        <v>71</v>
      </c>
      <c r="F24" s="154">
        <v>28</v>
      </c>
      <c r="G24" s="154">
        <v>41</v>
      </c>
      <c r="H24" s="154">
        <v>42</v>
      </c>
      <c r="I24" s="154">
        <v>55</v>
      </c>
      <c r="J24" s="154">
        <f t="shared" si="11"/>
        <v>31</v>
      </c>
      <c r="K24" s="154">
        <v>16</v>
      </c>
      <c r="L24" s="154">
        <v>15</v>
      </c>
      <c r="M24" s="154"/>
      <c r="N24" s="154"/>
      <c r="O24" s="154">
        <f t="shared" si="7"/>
        <v>34</v>
      </c>
      <c r="P24" s="154">
        <v>16</v>
      </c>
      <c r="Q24" s="154">
        <v>18</v>
      </c>
      <c r="R24" s="154">
        <f t="shared" si="8"/>
        <v>34</v>
      </c>
      <c r="S24" s="153">
        <v>26</v>
      </c>
      <c r="T24" s="153">
        <v>8</v>
      </c>
      <c r="U24" s="154">
        <f t="shared" si="9"/>
        <v>32</v>
      </c>
      <c r="V24" s="153">
        <v>21</v>
      </c>
      <c r="W24" s="153">
        <v>11</v>
      </c>
      <c r="X24" s="127">
        <f t="shared" si="10"/>
        <v>2</v>
      </c>
      <c r="Y24" s="136" t="s">
        <v>559</v>
      </c>
    </row>
    <row r="25" spans="1:25" customFormat="1" ht="12" customHeight="1">
      <c r="A25" s="139" t="s">
        <v>558</v>
      </c>
      <c r="B25" s="154">
        <v>19</v>
      </c>
      <c r="C25" s="154">
        <v>24</v>
      </c>
      <c r="D25" s="154">
        <v>29</v>
      </c>
      <c r="E25" s="154">
        <v>31</v>
      </c>
      <c r="F25" s="154">
        <v>28</v>
      </c>
      <c r="G25" s="154">
        <v>22</v>
      </c>
      <c r="H25" s="154">
        <v>21</v>
      </c>
      <c r="I25" s="154">
        <v>49</v>
      </c>
      <c r="J25" s="154">
        <f t="shared" si="11"/>
        <v>30</v>
      </c>
      <c r="K25" s="154">
        <v>16</v>
      </c>
      <c r="L25" s="154">
        <v>14</v>
      </c>
      <c r="M25" s="154"/>
      <c r="N25" s="154"/>
      <c r="O25" s="154">
        <f t="shared" si="7"/>
        <v>36</v>
      </c>
      <c r="P25" s="154">
        <v>23</v>
      </c>
      <c r="Q25" s="154">
        <v>13</v>
      </c>
      <c r="R25" s="154">
        <f t="shared" si="8"/>
        <v>27</v>
      </c>
      <c r="S25" s="153">
        <v>17</v>
      </c>
      <c r="T25" s="153">
        <v>10</v>
      </c>
      <c r="U25" s="154">
        <f t="shared" si="9"/>
        <v>44</v>
      </c>
      <c r="V25" s="153">
        <v>32</v>
      </c>
      <c r="W25" s="153">
        <v>12</v>
      </c>
      <c r="X25" s="127">
        <f t="shared" si="10"/>
        <v>-17</v>
      </c>
      <c r="Y25" s="136" t="s">
        <v>558</v>
      </c>
    </row>
    <row r="26" spans="1:25" customFormat="1" ht="12" customHeight="1">
      <c r="A26" s="139" t="s">
        <v>557</v>
      </c>
      <c r="B26" s="154">
        <v>229</v>
      </c>
      <c r="C26" s="154">
        <v>293</v>
      </c>
      <c r="D26" s="154">
        <v>275</v>
      </c>
      <c r="E26" s="154">
        <v>301</v>
      </c>
      <c r="F26" s="154">
        <v>230</v>
      </c>
      <c r="G26" s="154">
        <v>278</v>
      </c>
      <c r="H26" s="154">
        <v>234</v>
      </c>
      <c r="I26" s="154">
        <v>259</v>
      </c>
      <c r="J26" s="154">
        <f t="shared" si="11"/>
        <v>242</v>
      </c>
      <c r="K26" s="154">
        <v>134</v>
      </c>
      <c r="L26" s="154">
        <v>108</v>
      </c>
      <c r="M26" s="154"/>
      <c r="N26" s="154"/>
      <c r="O26" s="154">
        <f t="shared" si="7"/>
        <v>247</v>
      </c>
      <c r="P26" s="154">
        <v>139</v>
      </c>
      <c r="Q26" s="154">
        <v>108</v>
      </c>
      <c r="R26" s="154">
        <f t="shared" si="8"/>
        <v>185</v>
      </c>
      <c r="S26" s="153">
        <v>118</v>
      </c>
      <c r="T26" s="153">
        <v>67</v>
      </c>
      <c r="U26" s="154">
        <f t="shared" si="9"/>
        <v>243</v>
      </c>
      <c r="V26" s="153">
        <v>151</v>
      </c>
      <c r="W26" s="153">
        <v>92</v>
      </c>
      <c r="X26" s="127">
        <f t="shared" si="10"/>
        <v>-58</v>
      </c>
      <c r="Y26" s="136" t="s">
        <v>557</v>
      </c>
    </row>
    <row r="27" spans="1:25" customFormat="1" ht="12" customHeight="1">
      <c r="A27" s="139" t="s">
        <v>556</v>
      </c>
      <c r="B27" s="154">
        <v>274</v>
      </c>
      <c r="C27" s="154">
        <v>387</v>
      </c>
      <c r="D27" s="154">
        <v>338</v>
      </c>
      <c r="E27" s="154">
        <v>350</v>
      </c>
      <c r="F27" s="154">
        <v>322</v>
      </c>
      <c r="G27" s="154">
        <v>333</v>
      </c>
      <c r="H27" s="154">
        <v>289</v>
      </c>
      <c r="I27" s="154">
        <v>381</v>
      </c>
      <c r="J27" s="154">
        <f t="shared" si="11"/>
        <v>229</v>
      </c>
      <c r="K27" s="154">
        <v>157</v>
      </c>
      <c r="L27" s="154">
        <v>72</v>
      </c>
      <c r="M27" s="154"/>
      <c r="N27" s="154"/>
      <c r="O27" s="154">
        <f t="shared" si="7"/>
        <v>456</v>
      </c>
      <c r="P27" s="154">
        <v>273</v>
      </c>
      <c r="Q27" s="154">
        <v>183</v>
      </c>
      <c r="R27" s="154">
        <f t="shared" si="8"/>
        <v>264</v>
      </c>
      <c r="S27" s="153">
        <v>176</v>
      </c>
      <c r="T27" s="153">
        <v>88</v>
      </c>
      <c r="U27" s="154">
        <f t="shared" si="9"/>
        <v>392</v>
      </c>
      <c r="V27" s="153">
        <v>236</v>
      </c>
      <c r="W27" s="153">
        <v>156</v>
      </c>
      <c r="X27" s="127">
        <f t="shared" si="10"/>
        <v>-128</v>
      </c>
      <c r="Y27" s="136" t="s">
        <v>556</v>
      </c>
    </row>
    <row r="28" spans="1:25" customFormat="1" ht="12" customHeight="1">
      <c r="A28" s="139" t="s">
        <v>555</v>
      </c>
      <c r="B28" s="154">
        <v>752</v>
      </c>
      <c r="C28" s="154">
        <v>1085</v>
      </c>
      <c r="D28" s="154">
        <v>900</v>
      </c>
      <c r="E28" s="154">
        <v>1024</v>
      </c>
      <c r="F28" s="154">
        <v>713</v>
      </c>
      <c r="G28" s="154">
        <v>1080</v>
      </c>
      <c r="H28" s="154">
        <v>658</v>
      </c>
      <c r="I28" s="154">
        <v>1087</v>
      </c>
      <c r="J28" s="154">
        <f t="shared" si="11"/>
        <v>675</v>
      </c>
      <c r="K28" s="154">
        <v>391</v>
      </c>
      <c r="L28" s="154">
        <v>284</v>
      </c>
      <c r="M28" s="154"/>
      <c r="N28" s="154"/>
      <c r="O28" s="154">
        <f t="shared" si="7"/>
        <v>1196</v>
      </c>
      <c r="P28" s="154">
        <v>704</v>
      </c>
      <c r="Q28" s="154">
        <v>492</v>
      </c>
      <c r="R28" s="154">
        <f t="shared" si="8"/>
        <v>683</v>
      </c>
      <c r="S28" s="153">
        <v>430</v>
      </c>
      <c r="T28" s="153">
        <v>253</v>
      </c>
      <c r="U28" s="154">
        <f t="shared" si="9"/>
        <v>1134</v>
      </c>
      <c r="V28" s="153">
        <v>633</v>
      </c>
      <c r="W28" s="153">
        <v>501</v>
      </c>
      <c r="X28" s="127">
        <f t="shared" si="10"/>
        <v>-451</v>
      </c>
      <c r="Y28" s="136" t="s">
        <v>555</v>
      </c>
    </row>
    <row r="29" spans="1:25" customFormat="1" ht="12" customHeight="1">
      <c r="A29" s="139" t="s">
        <v>554</v>
      </c>
      <c r="B29" s="154">
        <v>436</v>
      </c>
      <c r="C29" s="154">
        <v>551</v>
      </c>
      <c r="D29" s="154">
        <v>408</v>
      </c>
      <c r="E29" s="154">
        <v>704</v>
      </c>
      <c r="F29" s="154">
        <v>481</v>
      </c>
      <c r="G29" s="154">
        <v>516</v>
      </c>
      <c r="H29" s="154">
        <v>461</v>
      </c>
      <c r="I29" s="154">
        <v>621</v>
      </c>
      <c r="J29" s="154">
        <f t="shared" si="11"/>
        <v>360</v>
      </c>
      <c r="K29" s="154">
        <v>205</v>
      </c>
      <c r="L29" s="154">
        <v>155</v>
      </c>
      <c r="M29" s="154"/>
      <c r="N29" s="154"/>
      <c r="O29" s="154">
        <f t="shared" si="7"/>
        <v>563</v>
      </c>
      <c r="P29" s="154">
        <v>321</v>
      </c>
      <c r="Q29" s="154">
        <v>242</v>
      </c>
      <c r="R29" s="154">
        <f t="shared" si="8"/>
        <v>398</v>
      </c>
      <c r="S29" s="153">
        <v>251</v>
      </c>
      <c r="T29" s="153">
        <v>147</v>
      </c>
      <c r="U29" s="154">
        <f t="shared" si="9"/>
        <v>540</v>
      </c>
      <c r="V29" s="153">
        <v>312</v>
      </c>
      <c r="W29" s="153">
        <v>228</v>
      </c>
      <c r="X29" s="127">
        <f t="shared" si="10"/>
        <v>-142</v>
      </c>
      <c r="Y29" s="136" t="s">
        <v>554</v>
      </c>
    </row>
    <row r="30" spans="1:25" customFormat="1" ht="9.75" customHeight="1">
      <c r="A30" s="139"/>
      <c r="B30" s="154"/>
      <c r="C30" s="154"/>
      <c r="D30" s="154"/>
      <c r="E30" s="154"/>
      <c r="F30" s="154"/>
      <c r="G30" s="154"/>
      <c r="H30" s="154"/>
      <c r="I30" s="154"/>
      <c r="J30" s="154"/>
      <c r="K30" s="154"/>
      <c r="L30" s="154"/>
      <c r="M30" s="154"/>
      <c r="N30" s="154"/>
      <c r="O30" s="154"/>
      <c r="P30" s="154"/>
      <c r="Q30" s="154"/>
      <c r="R30" s="153"/>
      <c r="S30" s="153"/>
      <c r="T30" s="153"/>
      <c r="U30" s="153"/>
      <c r="V30" s="153"/>
      <c r="W30" s="153"/>
      <c r="X30" s="127"/>
      <c r="Y30" s="136"/>
    </row>
    <row r="31" spans="1:25" customFormat="1" ht="12" customHeight="1">
      <c r="A31" s="139" t="s">
        <v>553</v>
      </c>
      <c r="B31" s="154">
        <f t="shared" ref="B31:L31" si="12">SUM(B32:B35)</f>
        <v>210</v>
      </c>
      <c r="C31" s="154">
        <f t="shared" si="12"/>
        <v>177</v>
      </c>
      <c r="D31" s="154">
        <f t="shared" si="12"/>
        <v>178</v>
      </c>
      <c r="E31" s="154">
        <f t="shared" si="12"/>
        <v>212</v>
      </c>
      <c r="F31" s="154">
        <f t="shared" si="12"/>
        <v>174</v>
      </c>
      <c r="G31" s="154">
        <f t="shared" si="12"/>
        <v>187</v>
      </c>
      <c r="H31" s="154">
        <f t="shared" si="12"/>
        <v>177</v>
      </c>
      <c r="I31" s="154">
        <f t="shared" si="12"/>
        <v>191</v>
      </c>
      <c r="J31" s="154">
        <f t="shared" si="12"/>
        <v>173</v>
      </c>
      <c r="K31" s="154">
        <f t="shared" si="12"/>
        <v>102</v>
      </c>
      <c r="L31" s="154">
        <f t="shared" si="12"/>
        <v>71</v>
      </c>
      <c r="M31" s="154"/>
      <c r="N31" s="154"/>
      <c r="O31" s="154">
        <f>SUM(P31:Q31)</f>
        <v>155</v>
      </c>
      <c r="P31" s="154">
        <f>SUM(P32:P35)</f>
        <v>95</v>
      </c>
      <c r="Q31" s="154">
        <f>SUM(Q32:Q35)</f>
        <v>60</v>
      </c>
      <c r="R31" s="154">
        <f>SUM(S31:T31)</f>
        <v>186</v>
      </c>
      <c r="S31" s="154">
        <f>SUM(S32:S35)</f>
        <v>91</v>
      </c>
      <c r="T31" s="154">
        <f>SUM(T32:T35)</f>
        <v>95</v>
      </c>
      <c r="U31" s="154">
        <f>SUM(V31:W31)</f>
        <v>176</v>
      </c>
      <c r="V31" s="154">
        <f>SUM(V32:V35)</f>
        <v>104</v>
      </c>
      <c r="W31" s="154">
        <f>SUM(W32:W35)</f>
        <v>72</v>
      </c>
      <c r="X31" s="127">
        <f>R31-U31</f>
        <v>10</v>
      </c>
      <c r="Y31" s="136" t="s">
        <v>553</v>
      </c>
    </row>
    <row r="32" spans="1:25" customFormat="1" ht="12" customHeight="1">
      <c r="A32" s="139" t="s">
        <v>552</v>
      </c>
      <c r="B32" s="154">
        <v>37</v>
      </c>
      <c r="C32" s="154">
        <v>25</v>
      </c>
      <c r="D32" s="154">
        <v>23</v>
      </c>
      <c r="E32" s="154">
        <v>38</v>
      </c>
      <c r="F32" s="154">
        <v>33</v>
      </c>
      <c r="G32" s="154">
        <v>48</v>
      </c>
      <c r="H32" s="154">
        <v>32</v>
      </c>
      <c r="I32" s="154">
        <v>36</v>
      </c>
      <c r="J32" s="154">
        <f>SUM(K32:L32)</f>
        <v>29</v>
      </c>
      <c r="K32" s="154">
        <v>16</v>
      </c>
      <c r="L32" s="154">
        <v>13</v>
      </c>
      <c r="M32" s="154"/>
      <c r="N32" s="154"/>
      <c r="O32" s="154">
        <f>SUM(P32:Q32)</f>
        <v>36</v>
      </c>
      <c r="P32" s="154">
        <v>21</v>
      </c>
      <c r="Q32" s="154">
        <v>15</v>
      </c>
      <c r="R32" s="154">
        <f>SUM(S32:T32)</f>
        <v>32</v>
      </c>
      <c r="S32" s="153">
        <v>17</v>
      </c>
      <c r="T32" s="153">
        <v>15</v>
      </c>
      <c r="U32" s="154">
        <f>SUM(V32:W32)</f>
        <v>32</v>
      </c>
      <c r="V32" s="153">
        <v>20</v>
      </c>
      <c r="W32" s="153">
        <v>12</v>
      </c>
      <c r="X32" s="127">
        <f>R32-U32</f>
        <v>0</v>
      </c>
      <c r="Y32" s="136" t="s">
        <v>552</v>
      </c>
    </row>
    <row r="33" spans="1:25" customFormat="1" ht="12" customHeight="1">
      <c r="A33" s="139" t="s">
        <v>551</v>
      </c>
      <c r="B33" s="154">
        <v>41</v>
      </c>
      <c r="C33" s="154">
        <v>30</v>
      </c>
      <c r="D33" s="154">
        <v>26</v>
      </c>
      <c r="E33" s="154">
        <v>52</v>
      </c>
      <c r="F33" s="154">
        <v>40</v>
      </c>
      <c r="G33" s="154">
        <v>46</v>
      </c>
      <c r="H33" s="154">
        <v>32</v>
      </c>
      <c r="I33" s="154">
        <v>46</v>
      </c>
      <c r="J33" s="154">
        <f>SUM(K33:L33)</f>
        <v>31</v>
      </c>
      <c r="K33" s="154">
        <v>19</v>
      </c>
      <c r="L33" s="154">
        <v>12</v>
      </c>
      <c r="M33" s="154"/>
      <c r="N33" s="154"/>
      <c r="O33" s="154">
        <f>SUM(P33:Q33)</f>
        <v>27</v>
      </c>
      <c r="P33" s="154">
        <v>18</v>
      </c>
      <c r="Q33" s="154">
        <v>9</v>
      </c>
      <c r="R33" s="154">
        <f>SUM(S33:T33)</f>
        <v>35</v>
      </c>
      <c r="S33" s="153">
        <v>14</v>
      </c>
      <c r="T33" s="153">
        <v>21</v>
      </c>
      <c r="U33" s="154">
        <f>SUM(V33:W33)</f>
        <v>39</v>
      </c>
      <c r="V33" s="153">
        <v>21</v>
      </c>
      <c r="W33" s="153">
        <v>18</v>
      </c>
      <c r="X33" s="127">
        <f>R33-U33</f>
        <v>-4</v>
      </c>
      <c r="Y33" s="136" t="s">
        <v>551</v>
      </c>
    </row>
    <row r="34" spans="1:25" customFormat="1" ht="12" customHeight="1">
      <c r="A34" s="139" t="s">
        <v>550</v>
      </c>
      <c r="B34" s="154">
        <v>88</v>
      </c>
      <c r="C34" s="154">
        <v>74</v>
      </c>
      <c r="D34" s="154">
        <v>71</v>
      </c>
      <c r="E34" s="154">
        <v>54</v>
      </c>
      <c r="F34" s="154">
        <v>51</v>
      </c>
      <c r="G34" s="154">
        <v>46</v>
      </c>
      <c r="H34" s="154">
        <v>76</v>
      </c>
      <c r="I34" s="154">
        <v>66</v>
      </c>
      <c r="J34" s="154">
        <f>SUM(K34:L34)</f>
        <v>59</v>
      </c>
      <c r="K34" s="154">
        <v>39</v>
      </c>
      <c r="L34" s="154">
        <v>20</v>
      </c>
      <c r="M34" s="154"/>
      <c r="N34" s="154"/>
      <c r="O34" s="154">
        <f>SUM(P34:Q34)</f>
        <v>52</v>
      </c>
      <c r="P34" s="154">
        <v>34</v>
      </c>
      <c r="Q34" s="154">
        <v>18</v>
      </c>
      <c r="R34" s="154">
        <f>SUM(S34:T34)</f>
        <v>65</v>
      </c>
      <c r="S34" s="153">
        <v>35</v>
      </c>
      <c r="T34" s="153">
        <v>30</v>
      </c>
      <c r="U34" s="154">
        <f>SUM(V34:W34)</f>
        <v>70</v>
      </c>
      <c r="V34" s="153">
        <v>40</v>
      </c>
      <c r="W34" s="153">
        <v>30</v>
      </c>
      <c r="X34" s="127">
        <f>R34-U34</f>
        <v>-5</v>
      </c>
      <c r="Y34" s="136" t="s">
        <v>550</v>
      </c>
    </row>
    <row r="35" spans="1:25" customFormat="1" ht="12" customHeight="1">
      <c r="A35" s="139" t="s">
        <v>549</v>
      </c>
      <c r="B35" s="154">
        <v>44</v>
      </c>
      <c r="C35" s="154">
        <v>48</v>
      </c>
      <c r="D35" s="154">
        <v>58</v>
      </c>
      <c r="E35" s="154">
        <v>68</v>
      </c>
      <c r="F35" s="154">
        <v>50</v>
      </c>
      <c r="G35" s="154">
        <v>47</v>
      </c>
      <c r="H35" s="154">
        <v>37</v>
      </c>
      <c r="I35" s="154">
        <v>43</v>
      </c>
      <c r="J35" s="154">
        <f>SUM(K35:L35)</f>
        <v>54</v>
      </c>
      <c r="K35" s="154">
        <v>28</v>
      </c>
      <c r="L35" s="154">
        <v>26</v>
      </c>
      <c r="M35" s="154"/>
      <c r="N35" s="154"/>
      <c r="O35" s="154">
        <f>SUM(P35:Q35)</f>
        <v>40</v>
      </c>
      <c r="P35" s="154">
        <v>22</v>
      </c>
      <c r="Q35" s="154">
        <v>18</v>
      </c>
      <c r="R35" s="154">
        <f>SUM(S35:T35)</f>
        <v>54</v>
      </c>
      <c r="S35" s="153">
        <v>25</v>
      </c>
      <c r="T35" s="153">
        <v>29</v>
      </c>
      <c r="U35" s="154">
        <f>SUM(V35:W35)</f>
        <v>35</v>
      </c>
      <c r="V35" s="153">
        <v>23</v>
      </c>
      <c r="W35" s="153">
        <v>12</v>
      </c>
      <c r="X35" s="127">
        <f>R35-U35</f>
        <v>19</v>
      </c>
      <c r="Y35" s="136" t="s">
        <v>549</v>
      </c>
    </row>
    <row r="36" spans="1:25" customFormat="1" ht="9.75" customHeight="1">
      <c r="A36" s="139"/>
      <c r="B36" s="154"/>
      <c r="C36" s="154"/>
      <c r="D36" s="154"/>
      <c r="E36" s="154"/>
      <c r="F36" s="154"/>
      <c r="G36" s="154"/>
      <c r="H36" s="154"/>
      <c r="I36" s="154"/>
      <c r="J36" s="154"/>
      <c r="K36" s="154"/>
      <c r="L36" s="154"/>
      <c r="M36" s="154"/>
      <c r="N36" s="154"/>
      <c r="O36" s="154"/>
      <c r="P36" s="154"/>
      <c r="Q36" s="154"/>
      <c r="R36" s="153"/>
      <c r="S36" s="153"/>
      <c r="T36" s="153"/>
      <c r="U36" s="153"/>
      <c r="V36" s="153"/>
      <c r="W36" s="153"/>
      <c r="X36" s="127"/>
      <c r="Y36" s="136"/>
    </row>
    <row r="37" spans="1:25" customFormat="1" ht="12" customHeight="1">
      <c r="A37" s="139" t="s">
        <v>548</v>
      </c>
      <c r="B37" s="154">
        <f t="shared" ref="B37:L37" si="13">SUM(B38:B43)</f>
        <v>702</v>
      </c>
      <c r="C37" s="154">
        <f t="shared" si="13"/>
        <v>742</v>
      </c>
      <c r="D37" s="154">
        <f t="shared" si="13"/>
        <v>685</v>
      </c>
      <c r="E37" s="154">
        <f t="shared" si="13"/>
        <v>760</v>
      </c>
      <c r="F37" s="154">
        <f t="shared" si="13"/>
        <v>655</v>
      </c>
      <c r="G37" s="154">
        <f t="shared" si="13"/>
        <v>764</v>
      </c>
      <c r="H37" s="154">
        <f t="shared" si="13"/>
        <v>755</v>
      </c>
      <c r="I37" s="154">
        <f t="shared" si="13"/>
        <v>701</v>
      </c>
      <c r="J37" s="154">
        <f t="shared" si="13"/>
        <v>639</v>
      </c>
      <c r="K37" s="154">
        <f t="shared" si="13"/>
        <v>381</v>
      </c>
      <c r="L37" s="154">
        <f t="shared" si="13"/>
        <v>258</v>
      </c>
      <c r="M37" s="154"/>
      <c r="N37" s="154"/>
      <c r="O37" s="154">
        <f t="shared" ref="O37:O43" si="14">SUM(P37:Q37)</f>
        <v>740</v>
      </c>
      <c r="P37" s="154">
        <f>SUM(P38:P43)</f>
        <v>441</v>
      </c>
      <c r="Q37" s="154">
        <f>SUM(Q38:Q43)</f>
        <v>299</v>
      </c>
      <c r="R37" s="154">
        <f t="shared" ref="R37:R43" si="15">SUM(S37:T37)</f>
        <v>686</v>
      </c>
      <c r="S37" s="154">
        <f>SUM(S38:S43)</f>
        <v>402</v>
      </c>
      <c r="T37" s="154">
        <f>SUM(T38:T43)</f>
        <v>284</v>
      </c>
      <c r="U37" s="154">
        <f t="shared" ref="U37:U43" si="16">SUM(V37:W37)</f>
        <v>749</v>
      </c>
      <c r="V37" s="154">
        <f>SUM(V38:V43)</f>
        <v>451</v>
      </c>
      <c r="W37" s="154">
        <f>SUM(W38:W43)</f>
        <v>298</v>
      </c>
      <c r="X37" s="127">
        <f t="shared" ref="X37:X43" si="17">R37-U37</f>
        <v>-63</v>
      </c>
      <c r="Y37" s="136" t="s">
        <v>548</v>
      </c>
    </row>
    <row r="38" spans="1:25" customFormat="1" ht="12" customHeight="1">
      <c r="A38" s="139" t="s">
        <v>547</v>
      </c>
      <c r="B38" s="154">
        <v>8</v>
      </c>
      <c r="C38" s="154">
        <v>38</v>
      </c>
      <c r="D38" s="154">
        <v>13</v>
      </c>
      <c r="E38" s="154">
        <v>14</v>
      </c>
      <c r="F38" s="154">
        <v>14</v>
      </c>
      <c r="G38" s="154">
        <v>13</v>
      </c>
      <c r="H38" s="154">
        <v>12</v>
      </c>
      <c r="I38" s="154">
        <v>11</v>
      </c>
      <c r="J38" s="154">
        <f t="shared" ref="J38:J43" si="18">SUM(K38:L38)</f>
        <v>19</v>
      </c>
      <c r="K38" s="154">
        <v>9</v>
      </c>
      <c r="L38" s="154">
        <v>10</v>
      </c>
      <c r="M38" s="154"/>
      <c r="N38" s="154"/>
      <c r="O38" s="154">
        <f t="shared" si="14"/>
        <v>13</v>
      </c>
      <c r="P38" s="154">
        <v>8</v>
      </c>
      <c r="Q38" s="154">
        <v>5</v>
      </c>
      <c r="R38" s="154">
        <f t="shared" si="15"/>
        <v>12</v>
      </c>
      <c r="S38" s="153">
        <v>8</v>
      </c>
      <c r="T38" s="153">
        <v>4</v>
      </c>
      <c r="U38" s="154">
        <f t="shared" si="16"/>
        <v>17</v>
      </c>
      <c r="V38" s="153">
        <v>15</v>
      </c>
      <c r="W38" s="153">
        <v>2</v>
      </c>
      <c r="X38" s="127">
        <f t="shared" si="17"/>
        <v>-5</v>
      </c>
      <c r="Y38" s="136" t="s">
        <v>547</v>
      </c>
    </row>
    <row r="39" spans="1:25" customFormat="1" ht="12" customHeight="1">
      <c r="A39" s="139" t="s">
        <v>546</v>
      </c>
      <c r="B39" s="154">
        <v>37</v>
      </c>
      <c r="C39" s="154">
        <v>41</v>
      </c>
      <c r="D39" s="154">
        <v>40</v>
      </c>
      <c r="E39" s="154">
        <v>29</v>
      </c>
      <c r="F39" s="154">
        <v>30</v>
      </c>
      <c r="G39" s="154">
        <v>34</v>
      </c>
      <c r="H39" s="154">
        <v>34</v>
      </c>
      <c r="I39" s="154">
        <v>31</v>
      </c>
      <c r="J39" s="154">
        <f t="shared" si="18"/>
        <v>42</v>
      </c>
      <c r="K39" s="154">
        <v>23</v>
      </c>
      <c r="L39" s="154">
        <v>19</v>
      </c>
      <c r="M39" s="154"/>
      <c r="N39" s="154"/>
      <c r="O39" s="154">
        <f t="shared" si="14"/>
        <v>35</v>
      </c>
      <c r="P39" s="154">
        <v>19</v>
      </c>
      <c r="Q39" s="154">
        <v>16</v>
      </c>
      <c r="R39" s="154">
        <f t="shared" si="15"/>
        <v>29</v>
      </c>
      <c r="S39" s="153">
        <v>16</v>
      </c>
      <c r="T39" s="153">
        <v>13</v>
      </c>
      <c r="U39" s="154">
        <f t="shared" si="16"/>
        <v>49</v>
      </c>
      <c r="V39" s="153">
        <v>27</v>
      </c>
      <c r="W39" s="153">
        <v>22</v>
      </c>
      <c r="X39" s="127">
        <f t="shared" si="17"/>
        <v>-20</v>
      </c>
      <c r="Y39" s="136" t="s">
        <v>546</v>
      </c>
    </row>
    <row r="40" spans="1:25" customFormat="1" ht="12" customHeight="1">
      <c r="A40" s="139" t="s">
        <v>545</v>
      </c>
      <c r="B40" s="154">
        <v>64</v>
      </c>
      <c r="C40" s="154">
        <v>44</v>
      </c>
      <c r="D40" s="154">
        <v>56</v>
      </c>
      <c r="E40" s="154">
        <v>55</v>
      </c>
      <c r="F40" s="154">
        <v>60</v>
      </c>
      <c r="G40" s="154">
        <v>44</v>
      </c>
      <c r="H40" s="154">
        <v>67</v>
      </c>
      <c r="I40" s="154">
        <v>42</v>
      </c>
      <c r="J40" s="154">
        <f t="shared" si="18"/>
        <v>38</v>
      </c>
      <c r="K40" s="154">
        <v>20</v>
      </c>
      <c r="L40" s="154">
        <v>18</v>
      </c>
      <c r="M40" s="154"/>
      <c r="N40" s="154"/>
      <c r="O40" s="154">
        <f t="shared" si="14"/>
        <v>58</v>
      </c>
      <c r="P40" s="154">
        <v>37</v>
      </c>
      <c r="Q40" s="154">
        <v>21</v>
      </c>
      <c r="R40" s="154">
        <f t="shared" si="15"/>
        <v>59</v>
      </c>
      <c r="S40" s="153">
        <v>27</v>
      </c>
      <c r="T40" s="153">
        <v>32</v>
      </c>
      <c r="U40" s="154">
        <f t="shared" si="16"/>
        <v>56</v>
      </c>
      <c r="V40" s="153">
        <v>35</v>
      </c>
      <c r="W40" s="153">
        <v>21</v>
      </c>
      <c r="X40" s="127">
        <f t="shared" si="17"/>
        <v>3</v>
      </c>
      <c r="Y40" s="136" t="s">
        <v>545</v>
      </c>
    </row>
    <row r="41" spans="1:25" customFormat="1" ht="12" customHeight="1">
      <c r="A41" s="139" t="s">
        <v>544</v>
      </c>
      <c r="B41" s="154">
        <v>89</v>
      </c>
      <c r="C41" s="154">
        <v>113</v>
      </c>
      <c r="D41" s="154">
        <v>102</v>
      </c>
      <c r="E41" s="154">
        <v>118</v>
      </c>
      <c r="F41" s="154">
        <v>77</v>
      </c>
      <c r="G41" s="154">
        <v>96</v>
      </c>
      <c r="H41" s="154">
        <v>91</v>
      </c>
      <c r="I41" s="154">
        <v>107</v>
      </c>
      <c r="J41" s="154">
        <f t="shared" si="18"/>
        <v>79</v>
      </c>
      <c r="K41" s="154">
        <v>53</v>
      </c>
      <c r="L41" s="154">
        <v>26</v>
      </c>
      <c r="M41" s="154"/>
      <c r="N41" s="154"/>
      <c r="O41" s="154">
        <f t="shared" si="14"/>
        <v>100</v>
      </c>
      <c r="P41" s="154">
        <v>56</v>
      </c>
      <c r="Q41" s="154">
        <v>44</v>
      </c>
      <c r="R41" s="154">
        <f t="shared" si="15"/>
        <v>104</v>
      </c>
      <c r="S41" s="153">
        <v>62</v>
      </c>
      <c r="T41" s="153">
        <v>42</v>
      </c>
      <c r="U41" s="154">
        <f t="shared" si="16"/>
        <v>90</v>
      </c>
      <c r="V41" s="153">
        <v>55</v>
      </c>
      <c r="W41" s="153">
        <v>35</v>
      </c>
      <c r="X41" s="127">
        <f t="shared" si="17"/>
        <v>14</v>
      </c>
      <c r="Y41" s="136" t="s">
        <v>544</v>
      </c>
    </row>
    <row r="42" spans="1:25" customFormat="1" ht="12" customHeight="1">
      <c r="A42" s="139" t="s">
        <v>543</v>
      </c>
      <c r="B42" s="154">
        <v>392</v>
      </c>
      <c r="C42" s="154">
        <v>421</v>
      </c>
      <c r="D42" s="154">
        <v>352</v>
      </c>
      <c r="E42" s="154">
        <v>408</v>
      </c>
      <c r="F42" s="154">
        <v>368</v>
      </c>
      <c r="G42" s="154">
        <v>451</v>
      </c>
      <c r="H42" s="154">
        <v>416</v>
      </c>
      <c r="I42" s="154">
        <v>423</v>
      </c>
      <c r="J42" s="154">
        <f t="shared" si="18"/>
        <v>342</v>
      </c>
      <c r="K42" s="154">
        <v>210</v>
      </c>
      <c r="L42" s="154">
        <v>132</v>
      </c>
      <c r="M42" s="154"/>
      <c r="N42" s="154"/>
      <c r="O42" s="154">
        <f t="shared" si="14"/>
        <v>439</v>
      </c>
      <c r="P42" s="154">
        <v>266</v>
      </c>
      <c r="Q42" s="154">
        <v>173</v>
      </c>
      <c r="R42" s="154">
        <f t="shared" si="15"/>
        <v>345</v>
      </c>
      <c r="S42" s="153">
        <v>217</v>
      </c>
      <c r="T42" s="153">
        <v>128</v>
      </c>
      <c r="U42" s="154">
        <f t="shared" si="16"/>
        <v>446</v>
      </c>
      <c r="V42" s="153">
        <v>269</v>
      </c>
      <c r="W42" s="153">
        <v>177</v>
      </c>
      <c r="X42" s="127">
        <f t="shared" si="17"/>
        <v>-101</v>
      </c>
      <c r="Y42" s="136" t="s">
        <v>543</v>
      </c>
    </row>
    <row r="43" spans="1:25" customFormat="1" ht="12" customHeight="1">
      <c r="A43" s="139" t="s">
        <v>542</v>
      </c>
      <c r="B43" s="154">
        <v>112</v>
      </c>
      <c r="C43" s="154">
        <v>85</v>
      </c>
      <c r="D43" s="154">
        <v>122</v>
      </c>
      <c r="E43" s="154">
        <v>136</v>
      </c>
      <c r="F43" s="154">
        <v>106</v>
      </c>
      <c r="G43" s="154">
        <v>126</v>
      </c>
      <c r="H43" s="154">
        <v>135</v>
      </c>
      <c r="I43" s="154">
        <v>87</v>
      </c>
      <c r="J43" s="154">
        <f t="shared" si="18"/>
        <v>119</v>
      </c>
      <c r="K43" s="154">
        <v>66</v>
      </c>
      <c r="L43" s="154">
        <v>53</v>
      </c>
      <c r="M43" s="154"/>
      <c r="N43" s="154"/>
      <c r="O43" s="154">
        <f t="shared" si="14"/>
        <v>95</v>
      </c>
      <c r="P43" s="154">
        <v>55</v>
      </c>
      <c r="Q43" s="154">
        <v>40</v>
      </c>
      <c r="R43" s="154">
        <f t="shared" si="15"/>
        <v>137</v>
      </c>
      <c r="S43" s="153">
        <v>72</v>
      </c>
      <c r="T43" s="153">
        <v>65</v>
      </c>
      <c r="U43" s="154">
        <f t="shared" si="16"/>
        <v>91</v>
      </c>
      <c r="V43" s="153">
        <v>50</v>
      </c>
      <c r="W43" s="153">
        <v>41</v>
      </c>
      <c r="X43" s="127">
        <f t="shared" si="17"/>
        <v>46</v>
      </c>
      <c r="Y43" s="136" t="s">
        <v>542</v>
      </c>
    </row>
    <row r="44" spans="1:25" customFormat="1" ht="9.75" customHeight="1">
      <c r="A44" s="139"/>
      <c r="B44" s="154"/>
      <c r="C44" s="154"/>
      <c r="D44" s="154"/>
      <c r="E44" s="154"/>
      <c r="F44" s="154"/>
      <c r="G44" s="154"/>
      <c r="H44" s="154"/>
      <c r="I44" s="154"/>
      <c r="J44" s="154"/>
      <c r="K44" s="154"/>
      <c r="L44" s="154"/>
      <c r="M44" s="154"/>
      <c r="N44" s="154"/>
      <c r="O44" s="154"/>
      <c r="P44" s="154"/>
      <c r="Q44" s="154"/>
      <c r="R44" s="153"/>
      <c r="S44" s="153"/>
      <c r="T44" s="153"/>
      <c r="U44" s="153"/>
      <c r="V44" s="153"/>
      <c r="W44" s="153"/>
      <c r="X44" s="127"/>
      <c r="Y44" s="136"/>
    </row>
    <row r="45" spans="1:25" customFormat="1" ht="12" customHeight="1">
      <c r="A45" s="139" t="s">
        <v>541</v>
      </c>
      <c r="B45" s="154">
        <f>SUM(B46,'18-19'!B16:B20)</f>
        <v>11969</v>
      </c>
      <c r="C45" s="154">
        <f>SUM(C46,'18-19'!C16:C20)</f>
        <v>12435</v>
      </c>
      <c r="D45" s="154">
        <f>SUM(D46,'18-19'!D16:D20)</f>
        <v>11404</v>
      </c>
      <c r="E45" s="154">
        <f>SUM(E46,'18-19'!E16:E20)</f>
        <v>12519</v>
      </c>
      <c r="F45" s="154">
        <f>SUM(F46,'18-19'!F16:F20)</f>
        <v>11824</v>
      </c>
      <c r="G45" s="154">
        <f>SUM(G46,'18-19'!G16:G20)</f>
        <v>12131</v>
      </c>
      <c r="H45" s="154">
        <f>SUM(H46,'18-19'!H16:H20)</f>
        <v>11359</v>
      </c>
      <c r="I45" s="154">
        <f>SUM(I46,'18-19'!I16:I20)</f>
        <v>12052</v>
      </c>
      <c r="J45" s="154">
        <f t="shared" ref="J45:J70" si="19">SUM(K45:L45)</f>
        <v>11796</v>
      </c>
      <c r="K45" s="154">
        <f>SUM(K46,'18-19'!K16:K20)</f>
        <v>5985</v>
      </c>
      <c r="L45" s="154">
        <f>SUM(L46,'18-19'!L16:L20)</f>
        <v>5811</v>
      </c>
      <c r="M45" s="154"/>
      <c r="N45" s="154"/>
      <c r="O45" s="154">
        <f t="shared" ref="O45:O70" si="20">SUM(P45:Q45)</f>
        <v>12128</v>
      </c>
      <c r="P45" s="154">
        <f>SUM(P46,'18-19'!P16:P20)</f>
        <v>6210</v>
      </c>
      <c r="Q45" s="154">
        <f>SUM(Q46,'18-19'!Q16:Q20)</f>
        <v>5918</v>
      </c>
      <c r="R45" s="154">
        <f t="shared" ref="R45:R70" si="21">SUM(S45:T45)</f>
        <v>11632</v>
      </c>
      <c r="S45" s="154">
        <f>SUM(S46,'18-19'!S16:S20)</f>
        <v>6026</v>
      </c>
      <c r="T45" s="154">
        <f>SUM(T46,'18-19'!T16:T20)</f>
        <v>5606</v>
      </c>
      <c r="U45" s="154">
        <f t="shared" ref="U45:U70" si="22">SUM(V45:W45)</f>
        <v>11830</v>
      </c>
      <c r="V45" s="154">
        <f>SUM(V46,'18-19'!V16:V20)</f>
        <v>6070</v>
      </c>
      <c r="W45" s="154">
        <f>SUM(W46,'18-19'!W16:W20)</f>
        <v>5760</v>
      </c>
      <c r="X45" s="127">
        <f>R45-U45</f>
        <v>-198</v>
      </c>
      <c r="Y45" s="136" t="s">
        <v>541</v>
      </c>
    </row>
    <row r="46" spans="1:25" customFormat="1" ht="12" customHeight="1">
      <c r="A46" s="139" t="s">
        <v>540</v>
      </c>
      <c r="B46" s="154">
        <f>SUM(B47:B70,'18-19'!B10:B14)</f>
        <v>5965</v>
      </c>
      <c r="C46" s="154">
        <f>SUM(C47:C70,'18-19'!C10:C14)</f>
        <v>6450</v>
      </c>
      <c r="D46" s="154">
        <f>SUM(D47:D70,'18-19'!D10:D14)</f>
        <v>5829</v>
      </c>
      <c r="E46" s="154">
        <f>SUM(E47:E70,'18-19'!E10:E14)</f>
        <v>6475</v>
      </c>
      <c r="F46" s="154">
        <f>SUM(F47:F70,'18-19'!F10:F14)</f>
        <v>6068</v>
      </c>
      <c r="G46" s="154">
        <f>SUM(G47:G70,'18-19'!G10:G14)</f>
        <v>6301</v>
      </c>
      <c r="H46" s="154">
        <f>SUM(H47:H70,'18-19'!H10:H14)</f>
        <v>5814</v>
      </c>
      <c r="I46" s="154">
        <f>SUM(I47:I70,'18-19'!I10:I14)</f>
        <v>6168</v>
      </c>
      <c r="J46" s="154">
        <f t="shared" si="19"/>
        <v>5975</v>
      </c>
      <c r="K46" s="154">
        <f>SUM(K47:K70,'18-19'!K10:K14)</f>
        <v>3011</v>
      </c>
      <c r="L46" s="154">
        <f>SUM(L47:L70,'18-19'!L10:L14)</f>
        <v>2964</v>
      </c>
      <c r="M46" s="154"/>
      <c r="N46" s="154"/>
      <c r="O46" s="154">
        <f t="shared" si="20"/>
        <v>6183</v>
      </c>
      <c r="P46" s="154">
        <f>SUM(P47:P70,'18-19'!P10:P14)</f>
        <v>3153</v>
      </c>
      <c r="Q46" s="154">
        <f>SUM(Q47:Q70,'18-19'!Q10:Q14)</f>
        <v>3030</v>
      </c>
      <c r="R46" s="154">
        <f t="shared" si="21"/>
        <v>5851</v>
      </c>
      <c r="S46" s="154">
        <f>SUM(S47:S70,'18-19'!S10:S14)</f>
        <v>2969</v>
      </c>
      <c r="T46" s="154">
        <f>SUM(T47:T70,'18-19'!T10:T14)</f>
        <v>2882</v>
      </c>
      <c r="U46" s="154">
        <f t="shared" si="22"/>
        <v>6032</v>
      </c>
      <c r="V46" s="154">
        <f>SUM(V47:V70,'18-19'!V10:V14)</f>
        <v>3111</v>
      </c>
      <c r="W46" s="154">
        <f>SUM(W47:W70,'18-19'!W10:W14)</f>
        <v>2921</v>
      </c>
      <c r="X46" s="127">
        <f>SUM(X47:X70,'18-19'!X10:X14)</f>
        <v>-181</v>
      </c>
      <c r="Y46" s="136" t="s">
        <v>540</v>
      </c>
    </row>
    <row r="47" spans="1:25" customFormat="1" ht="12" customHeight="1">
      <c r="A47" s="155" t="s">
        <v>539</v>
      </c>
      <c r="B47" s="154">
        <v>1507</v>
      </c>
      <c r="C47" s="154">
        <v>1440</v>
      </c>
      <c r="D47" s="154">
        <v>1449</v>
      </c>
      <c r="E47" s="154">
        <v>1375</v>
      </c>
      <c r="F47" s="154">
        <v>1529</v>
      </c>
      <c r="G47" s="154">
        <v>1472</v>
      </c>
      <c r="H47" s="154">
        <v>1463</v>
      </c>
      <c r="I47" s="154">
        <v>1447</v>
      </c>
      <c r="J47" s="154">
        <f t="shared" si="19"/>
        <v>1545</v>
      </c>
      <c r="K47" s="154">
        <v>752</v>
      </c>
      <c r="L47" s="154">
        <v>793</v>
      </c>
      <c r="M47" s="154"/>
      <c r="N47" s="154"/>
      <c r="O47" s="154">
        <f t="shared" si="20"/>
        <v>1265</v>
      </c>
      <c r="P47" s="154">
        <v>652</v>
      </c>
      <c r="Q47" s="154">
        <v>613</v>
      </c>
      <c r="R47" s="154">
        <f t="shared" si="21"/>
        <v>1502</v>
      </c>
      <c r="S47" s="153">
        <v>722</v>
      </c>
      <c r="T47" s="153">
        <v>780</v>
      </c>
      <c r="U47" s="154">
        <f t="shared" si="22"/>
        <v>1368</v>
      </c>
      <c r="V47" s="153">
        <v>698</v>
      </c>
      <c r="W47" s="153">
        <v>670</v>
      </c>
      <c r="X47" s="127">
        <f t="shared" ref="X47:X70" si="23">R47-U47</f>
        <v>134</v>
      </c>
      <c r="Y47" s="152" t="s">
        <v>539</v>
      </c>
    </row>
    <row r="48" spans="1:25" customFormat="1" ht="12" customHeight="1">
      <c r="A48" s="155" t="s">
        <v>538</v>
      </c>
      <c r="B48" s="154">
        <v>168</v>
      </c>
      <c r="C48" s="154">
        <v>196</v>
      </c>
      <c r="D48" s="154">
        <v>181</v>
      </c>
      <c r="E48" s="154">
        <v>158</v>
      </c>
      <c r="F48" s="154">
        <v>195</v>
      </c>
      <c r="G48" s="154">
        <v>156</v>
      </c>
      <c r="H48" s="154">
        <v>204</v>
      </c>
      <c r="I48" s="154">
        <v>175</v>
      </c>
      <c r="J48" s="154">
        <f t="shared" si="19"/>
        <v>194</v>
      </c>
      <c r="K48" s="154">
        <v>98</v>
      </c>
      <c r="L48" s="154">
        <v>96</v>
      </c>
      <c r="M48" s="154"/>
      <c r="N48" s="154"/>
      <c r="O48" s="154">
        <f t="shared" si="20"/>
        <v>190</v>
      </c>
      <c r="P48" s="154">
        <v>110</v>
      </c>
      <c r="Q48" s="154">
        <v>80</v>
      </c>
      <c r="R48" s="154">
        <f t="shared" si="21"/>
        <v>225</v>
      </c>
      <c r="S48" s="153">
        <v>128</v>
      </c>
      <c r="T48" s="153">
        <v>97</v>
      </c>
      <c r="U48" s="154">
        <f t="shared" si="22"/>
        <v>139</v>
      </c>
      <c r="V48" s="153">
        <v>77</v>
      </c>
      <c r="W48" s="153">
        <v>62</v>
      </c>
      <c r="X48" s="127">
        <f t="shared" si="23"/>
        <v>86</v>
      </c>
      <c r="Y48" s="152" t="s">
        <v>538</v>
      </c>
    </row>
    <row r="49" spans="1:25" customFormat="1" ht="12" customHeight="1">
      <c r="A49" s="155" t="s">
        <v>537</v>
      </c>
      <c r="B49" s="154">
        <v>184</v>
      </c>
      <c r="C49" s="154">
        <v>177</v>
      </c>
      <c r="D49" s="154">
        <v>165</v>
      </c>
      <c r="E49" s="154">
        <v>196</v>
      </c>
      <c r="F49" s="154">
        <v>223</v>
      </c>
      <c r="G49" s="154">
        <v>160</v>
      </c>
      <c r="H49" s="154">
        <v>168</v>
      </c>
      <c r="I49" s="154">
        <v>185</v>
      </c>
      <c r="J49" s="154">
        <f t="shared" si="19"/>
        <v>203</v>
      </c>
      <c r="K49" s="154">
        <v>93</v>
      </c>
      <c r="L49" s="154">
        <v>110</v>
      </c>
      <c r="M49" s="154"/>
      <c r="N49" s="154"/>
      <c r="O49" s="154">
        <f t="shared" si="20"/>
        <v>208</v>
      </c>
      <c r="P49" s="154">
        <v>103</v>
      </c>
      <c r="Q49" s="154">
        <v>105</v>
      </c>
      <c r="R49" s="154">
        <f t="shared" si="21"/>
        <v>201</v>
      </c>
      <c r="S49" s="153">
        <v>96</v>
      </c>
      <c r="T49" s="153">
        <v>105</v>
      </c>
      <c r="U49" s="154">
        <f t="shared" si="22"/>
        <v>211</v>
      </c>
      <c r="V49" s="153">
        <v>113</v>
      </c>
      <c r="W49" s="153">
        <v>98</v>
      </c>
      <c r="X49" s="127">
        <f t="shared" si="23"/>
        <v>-10</v>
      </c>
      <c r="Y49" s="152" t="s">
        <v>537</v>
      </c>
    </row>
    <row r="50" spans="1:25" customFormat="1" ht="12" customHeight="1">
      <c r="A50" s="155" t="s">
        <v>536</v>
      </c>
      <c r="B50" s="154">
        <v>1364</v>
      </c>
      <c r="C50" s="154">
        <v>1550</v>
      </c>
      <c r="D50" s="154">
        <v>1380</v>
      </c>
      <c r="E50" s="154">
        <v>1565</v>
      </c>
      <c r="F50" s="154">
        <v>1349</v>
      </c>
      <c r="G50" s="154">
        <v>1602</v>
      </c>
      <c r="H50" s="154">
        <v>1384</v>
      </c>
      <c r="I50" s="154">
        <v>1458</v>
      </c>
      <c r="J50" s="154">
        <f t="shared" si="19"/>
        <v>1333</v>
      </c>
      <c r="K50" s="154">
        <v>679</v>
      </c>
      <c r="L50" s="154">
        <v>654</v>
      </c>
      <c r="M50" s="154"/>
      <c r="N50" s="154"/>
      <c r="O50" s="154">
        <f t="shared" si="20"/>
        <v>1448</v>
      </c>
      <c r="P50" s="154">
        <v>733</v>
      </c>
      <c r="Q50" s="154">
        <v>715</v>
      </c>
      <c r="R50" s="154">
        <f t="shared" si="21"/>
        <v>1281</v>
      </c>
      <c r="S50" s="153">
        <v>630</v>
      </c>
      <c r="T50" s="153">
        <v>651</v>
      </c>
      <c r="U50" s="154">
        <f t="shared" si="22"/>
        <v>1397</v>
      </c>
      <c r="V50" s="153">
        <v>705</v>
      </c>
      <c r="W50" s="153">
        <v>692</v>
      </c>
      <c r="X50" s="127">
        <f t="shared" si="23"/>
        <v>-116</v>
      </c>
      <c r="Y50" s="152" t="s">
        <v>536</v>
      </c>
    </row>
    <row r="51" spans="1:25" customFormat="1" ht="12" customHeight="1">
      <c r="A51" s="155" t="s">
        <v>535</v>
      </c>
      <c r="B51" s="154">
        <v>36</v>
      </c>
      <c r="C51" s="154">
        <v>20</v>
      </c>
      <c r="D51" s="154">
        <v>35</v>
      </c>
      <c r="E51" s="154">
        <v>23</v>
      </c>
      <c r="F51" s="154">
        <v>35</v>
      </c>
      <c r="G51" s="154">
        <v>14</v>
      </c>
      <c r="H51" s="154">
        <v>29</v>
      </c>
      <c r="I51" s="154">
        <v>29</v>
      </c>
      <c r="J51" s="154">
        <f t="shared" si="19"/>
        <v>28</v>
      </c>
      <c r="K51" s="154">
        <v>14</v>
      </c>
      <c r="L51" s="154">
        <v>14</v>
      </c>
      <c r="M51" s="154"/>
      <c r="N51" s="154"/>
      <c r="O51" s="154">
        <f t="shared" si="20"/>
        <v>19</v>
      </c>
      <c r="P51" s="154">
        <v>11</v>
      </c>
      <c r="Q51" s="154">
        <v>8</v>
      </c>
      <c r="R51" s="154">
        <f t="shared" si="21"/>
        <v>34</v>
      </c>
      <c r="S51" s="153">
        <v>17</v>
      </c>
      <c r="T51" s="153">
        <v>17</v>
      </c>
      <c r="U51" s="154">
        <f t="shared" si="22"/>
        <v>20</v>
      </c>
      <c r="V51" s="153">
        <v>8</v>
      </c>
      <c r="W51" s="153">
        <v>12</v>
      </c>
      <c r="X51" s="127">
        <f t="shared" si="23"/>
        <v>14</v>
      </c>
      <c r="Y51" s="152" t="s">
        <v>535</v>
      </c>
    </row>
    <row r="52" spans="1:25" customFormat="1" ht="12" customHeight="1">
      <c r="A52" s="155" t="s">
        <v>534</v>
      </c>
      <c r="B52" s="154">
        <v>163</v>
      </c>
      <c r="C52" s="154">
        <v>143</v>
      </c>
      <c r="D52" s="154">
        <v>188</v>
      </c>
      <c r="E52" s="154">
        <v>207</v>
      </c>
      <c r="F52" s="154">
        <v>179</v>
      </c>
      <c r="G52" s="154">
        <v>191</v>
      </c>
      <c r="H52" s="154">
        <v>191</v>
      </c>
      <c r="I52" s="154">
        <v>171</v>
      </c>
      <c r="J52" s="154">
        <f t="shared" si="19"/>
        <v>191</v>
      </c>
      <c r="K52" s="154">
        <v>115</v>
      </c>
      <c r="L52" s="154">
        <v>76</v>
      </c>
      <c r="M52" s="154"/>
      <c r="N52" s="154"/>
      <c r="O52" s="154">
        <f t="shared" si="20"/>
        <v>174</v>
      </c>
      <c r="P52" s="154">
        <v>89</v>
      </c>
      <c r="Q52" s="154">
        <v>85</v>
      </c>
      <c r="R52" s="154">
        <f t="shared" si="21"/>
        <v>199</v>
      </c>
      <c r="S52" s="154">
        <v>134</v>
      </c>
      <c r="T52" s="154">
        <v>65</v>
      </c>
      <c r="U52" s="154">
        <f t="shared" si="22"/>
        <v>148</v>
      </c>
      <c r="V52" s="154">
        <v>71</v>
      </c>
      <c r="W52" s="154">
        <v>77</v>
      </c>
      <c r="X52" s="127">
        <f t="shared" si="23"/>
        <v>51</v>
      </c>
      <c r="Y52" s="152" t="s">
        <v>534</v>
      </c>
    </row>
    <row r="53" spans="1:25" customFormat="1" ht="12" customHeight="1">
      <c r="A53" s="155" t="s">
        <v>533</v>
      </c>
      <c r="B53" s="154">
        <v>1059</v>
      </c>
      <c r="C53" s="154">
        <v>1324</v>
      </c>
      <c r="D53" s="154">
        <v>1100</v>
      </c>
      <c r="E53" s="154">
        <v>1310</v>
      </c>
      <c r="F53" s="154">
        <v>1181</v>
      </c>
      <c r="G53" s="154">
        <v>1238</v>
      </c>
      <c r="H53" s="154">
        <v>978</v>
      </c>
      <c r="I53" s="154">
        <v>1213</v>
      </c>
      <c r="J53" s="154">
        <f t="shared" si="19"/>
        <v>1066</v>
      </c>
      <c r="K53" s="154">
        <v>559</v>
      </c>
      <c r="L53" s="154">
        <v>507</v>
      </c>
      <c r="M53" s="154"/>
      <c r="N53" s="154"/>
      <c r="O53" s="154">
        <f t="shared" si="20"/>
        <v>1355</v>
      </c>
      <c r="P53" s="154">
        <v>695</v>
      </c>
      <c r="Q53" s="154">
        <v>660</v>
      </c>
      <c r="R53" s="154">
        <f t="shared" si="21"/>
        <v>966</v>
      </c>
      <c r="S53" s="153">
        <v>520</v>
      </c>
      <c r="T53" s="153">
        <v>446</v>
      </c>
      <c r="U53" s="154">
        <f t="shared" si="22"/>
        <v>1207</v>
      </c>
      <c r="V53" s="153">
        <v>651</v>
      </c>
      <c r="W53" s="153">
        <v>556</v>
      </c>
      <c r="X53" s="127">
        <f t="shared" si="23"/>
        <v>-241</v>
      </c>
      <c r="Y53" s="152" t="s">
        <v>533</v>
      </c>
    </row>
    <row r="54" spans="1:25" customFormat="1" ht="12" customHeight="1">
      <c r="A54" s="155" t="s">
        <v>532</v>
      </c>
      <c r="B54" s="154">
        <v>9</v>
      </c>
      <c r="C54" s="154">
        <v>5</v>
      </c>
      <c r="D54" s="154">
        <v>15</v>
      </c>
      <c r="E54" s="156">
        <v>0</v>
      </c>
      <c r="F54" s="154">
        <v>6</v>
      </c>
      <c r="G54" s="154">
        <v>7</v>
      </c>
      <c r="H54" s="154">
        <v>6</v>
      </c>
      <c r="I54" s="154">
        <v>5</v>
      </c>
      <c r="J54" s="154">
        <f t="shared" si="19"/>
        <v>2</v>
      </c>
      <c r="K54" s="154">
        <v>2</v>
      </c>
      <c r="L54" s="154">
        <v>0</v>
      </c>
      <c r="M54" s="154"/>
      <c r="N54" s="154"/>
      <c r="O54" s="154">
        <f t="shared" si="20"/>
        <v>5</v>
      </c>
      <c r="P54" s="154">
        <v>3</v>
      </c>
      <c r="Q54" s="154">
        <v>2</v>
      </c>
      <c r="R54" s="154">
        <f t="shared" si="21"/>
        <v>8</v>
      </c>
      <c r="S54" s="153">
        <v>6</v>
      </c>
      <c r="T54" s="153">
        <v>2</v>
      </c>
      <c r="U54" s="154">
        <f t="shared" si="22"/>
        <v>2</v>
      </c>
      <c r="V54" s="153">
        <v>1</v>
      </c>
      <c r="W54" s="153">
        <v>1</v>
      </c>
      <c r="X54" s="127">
        <f t="shared" si="23"/>
        <v>6</v>
      </c>
      <c r="Y54" s="152" t="s">
        <v>532</v>
      </c>
    </row>
    <row r="55" spans="1:25" customFormat="1" ht="12" customHeight="1">
      <c r="A55" s="155" t="s">
        <v>531</v>
      </c>
      <c r="B55" s="154">
        <v>50</v>
      </c>
      <c r="C55" s="154">
        <v>16</v>
      </c>
      <c r="D55" s="154">
        <v>28</v>
      </c>
      <c r="E55" s="154">
        <v>28</v>
      </c>
      <c r="F55" s="154">
        <v>33</v>
      </c>
      <c r="G55" s="154">
        <v>24</v>
      </c>
      <c r="H55" s="154">
        <v>29</v>
      </c>
      <c r="I55" s="154">
        <v>34</v>
      </c>
      <c r="J55" s="154">
        <f t="shared" si="19"/>
        <v>48</v>
      </c>
      <c r="K55" s="154">
        <v>27</v>
      </c>
      <c r="L55" s="154">
        <v>21</v>
      </c>
      <c r="M55" s="154"/>
      <c r="N55" s="154"/>
      <c r="O55" s="154">
        <f t="shared" si="20"/>
        <v>22</v>
      </c>
      <c r="P55" s="154">
        <v>13</v>
      </c>
      <c r="Q55" s="154">
        <v>9</v>
      </c>
      <c r="R55" s="154">
        <f t="shared" si="21"/>
        <v>43</v>
      </c>
      <c r="S55" s="153">
        <v>22</v>
      </c>
      <c r="T55" s="153">
        <v>21</v>
      </c>
      <c r="U55" s="154">
        <f t="shared" si="22"/>
        <v>28</v>
      </c>
      <c r="V55" s="153">
        <v>16</v>
      </c>
      <c r="W55" s="153">
        <v>12</v>
      </c>
      <c r="X55" s="127">
        <f t="shared" si="23"/>
        <v>15</v>
      </c>
      <c r="Y55" s="152" t="s">
        <v>531</v>
      </c>
    </row>
    <row r="56" spans="1:25" customFormat="1" ht="12" customHeight="1">
      <c r="A56" s="155" t="s">
        <v>530</v>
      </c>
      <c r="B56" s="154">
        <v>137</v>
      </c>
      <c r="C56" s="154">
        <v>106</v>
      </c>
      <c r="D56" s="154">
        <v>114</v>
      </c>
      <c r="E56" s="154">
        <v>112</v>
      </c>
      <c r="F56" s="154">
        <v>104</v>
      </c>
      <c r="G56" s="154">
        <v>91</v>
      </c>
      <c r="H56" s="154">
        <v>120</v>
      </c>
      <c r="I56" s="154">
        <v>93</v>
      </c>
      <c r="J56" s="154">
        <f t="shared" si="19"/>
        <v>136</v>
      </c>
      <c r="K56" s="154">
        <v>64</v>
      </c>
      <c r="L56" s="154">
        <v>72</v>
      </c>
      <c r="M56" s="154"/>
      <c r="N56" s="154"/>
      <c r="O56" s="154">
        <f t="shared" si="20"/>
        <v>117</v>
      </c>
      <c r="P56" s="154">
        <v>50</v>
      </c>
      <c r="Q56" s="154">
        <v>67</v>
      </c>
      <c r="R56" s="154">
        <f t="shared" si="21"/>
        <v>136</v>
      </c>
      <c r="S56" s="153">
        <v>73</v>
      </c>
      <c r="T56" s="153">
        <v>63</v>
      </c>
      <c r="U56" s="154">
        <f t="shared" si="22"/>
        <v>99</v>
      </c>
      <c r="V56" s="153">
        <v>53</v>
      </c>
      <c r="W56" s="153">
        <v>46</v>
      </c>
      <c r="X56" s="127">
        <f t="shared" si="23"/>
        <v>37</v>
      </c>
      <c r="Y56" s="152" t="s">
        <v>530</v>
      </c>
    </row>
    <row r="57" spans="1:25" customFormat="1" ht="12" customHeight="1">
      <c r="A57" s="155" t="s">
        <v>529</v>
      </c>
      <c r="B57" s="154">
        <v>26</v>
      </c>
      <c r="C57" s="154">
        <v>17</v>
      </c>
      <c r="D57" s="154">
        <v>13</v>
      </c>
      <c r="E57" s="154">
        <v>15</v>
      </c>
      <c r="F57" s="154">
        <v>16</v>
      </c>
      <c r="G57" s="154">
        <v>15</v>
      </c>
      <c r="H57" s="154">
        <v>15</v>
      </c>
      <c r="I57" s="154">
        <v>12</v>
      </c>
      <c r="J57" s="154">
        <f t="shared" si="19"/>
        <v>18</v>
      </c>
      <c r="K57" s="154">
        <v>9</v>
      </c>
      <c r="L57" s="154">
        <v>9</v>
      </c>
      <c r="M57" s="154"/>
      <c r="N57" s="154"/>
      <c r="O57" s="154">
        <f t="shared" si="20"/>
        <v>16</v>
      </c>
      <c r="P57" s="154">
        <v>7</v>
      </c>
      <c r="Q57" s="154">
        <v>9</v>
      </c>
      <c r="R57" s="154">
        <f t="shared" si="21"/>
        <v>24</v>
      </c>
      <c r="S57" s="153">
        <v>9</v>
      </c>
      <c r="T57" s="153">
        <v>15</v>
      </c>
      <c r="U57" s="154">
        <f t="shared" si="22"/>
        <v>21</v>
      </c>
      <c r="V57" s="153">
        <v>9</v>
      </c>
      <c r="W57" s="153">
        <v>12</v>
      </c>
      <c r="X57" s="127">
        <f t="shared" si="23"/>
        <v>3</v>
      </c>
      <c r="Y57" s="152" t="s">
        <v>529</v>
      </c>
    </row>
    <row r="58" spans="1:25" customFormat="1" ht="12" customHeight="1">
      <c r="A58" s="155" t="s">
        <v>528</v>
      </c>
      <c r="B58" s="154">
        <v>25</v>
      </c>
      <c r="C58" s="154">
        <v>14</v>
      </c>
      <c r="D58" s="154">
        <v>13</v>
      </c>
      <c r="E58" s="154">
        <v>33</v>
      </c>
      <c r="F58" s="154">
        <v>22</v>
      </c>
      <c r="G58" s="154">
        <v>15</v>
      </c>
      <c r="H58" s="154">
        <v>16</v>
      </c>
      <c r="I58" s="154">
        <v>11</v>
      </c>
      <c r="J58" s="154">
        <f t="shared" si="19"/>
        <v>23</v>
      </c>
      <c r="K58" s="154">
        <v>12</v>
      </c>
      <c r="L58" s="154">
        <v>11</v>
      </c>
      <c r="M58" s="154"/>
      <c r="N58" s="154"/>
      <c r="O58" s="154">
        <f t="shared" si="20"/>
        <v>18</v>
      </c>
      <c r="P58" s="154">
        <v>11</v>
      </c>
      <c r="Q58" s="154">
        <v>7</v>
      </c>
      <c r="R58" s="154">
        <f t="shared" si="21"/>
        <v>11</v>
      </c>
      <c r="S58" s="153">
        <v>6</v>
      </c>
      <c r="T58" s="153">
        <v>5</v>
      </c>
      <c r="U58" s="154">
        <f t="shared" si="22"/>
        <v>11</v>
      </c>
      <c r="V58" s="153">
        <v>5</v>
      </c>
      <c r="W58" s="153">
        <v>6</v>
      </c>
      <c r="X58" s="127">
        <f t="shared" si="23"/>
        <v>0</v>
      </c>
      <c r="Y58" s="152" t="s">
        <v>528</v>
      </c>
    </row>
    <row r="59" spans="1:25" customFormat="1" ht="12" customHeight="1">
      <c r="A59" s="155" t="s">
        <v>527</v>
      </c>
      <c r="B59" s="154">
        <v>29</v>
      </c>
      <c r="C59" s="154">
        <v>15</v>
      </c>
      <c r="D59" s="154">
        <v>24</v>
      </c>
      <c r="E59" s="154">
        <v>18</v>
      </c>
      <c r="F59" s="154">
        <v>31</v>
      </c>
      <c r="G59" s="154">
        <v>24</v>
      </c>
      <c r="H59" s="154">
        <v>24</v>
      </c>
      <c r="I59" s="154">
        <v>24</v>
      </c>
      <c r="J59" s="154">
        <f t="shared" si="19"/>
        <v>23</v>
      </c>
      <c r="K59" s="154">
        <v>12</v>
      </c>
      <c r="L59" s="154">
        <v>11</v>
      </c>
      <c r="M59" s="154"/>
      <c r="N59" s="154"/>
      <c r="O59" s="154">
        <f t="shared" si="20"/>
        <v>13</v>
      </c>
      <c r="P59" s="154">
        <v>7</v>
      </c>
      <c r="Q59" s="154">
        <v>6</v>
      </c>
      <c r="R59" s="154">
        <f t="shared" si="21"/>
        <v>22</v>
      </c>
      <c r="S59" s="153">
        <v>12</v>
      </c>
      <c r="T59" s="153">
        <v>10</v>
      </c>
      <c r="U59" s="154">
        <f t="shared" si="22"/>
        <v>14</v>
      </c>
      <c r="V59" s="153">
        <v>9</v>
      </c>
      <c r="W59" s="153">
        <v>5</v>
      </c>
      <c r="X59" s="127">
        <f t="shared" si="23"/>
        <v>8</v>
      </c>
      <c r="Y59" s="152" t="s">
        <v>527</v>
      </c>
    </row>
    <row r="60" spans="1:25" customFormat="1" ht="12" customHeight="1">
      <c r="A60" s="155" t="s">
        <v>526</v>
      </c>
      <c r="B60" s="154">
        <v>365</v>
      </c>
      <c r="C60" s="154">
        <v>590</v>
      </c>
      <c r="D60" s="154">
        <v>355</v>
      </c>
      <c r="E60" s="154">
        <v>631</v>
      </c>
      <c r="F60" s="154">
        <v>353</v>
      </c>
      <c r="G60" s="154">
        <v>510</v>
      </c>
      <c r="H60" s="154">
        <v>378</v>
      </c>
      <c r="I60" s="154">
        <v>506</v>
      </c>
      <c r="J60" s="154">
        <f t="shared" si="19"/>
        <v>349</v>
      </c>
      <c r="K60" s="154">
        <v>177</v>
      </c>
      <c r="L60" s="154">
        <v>172</v>
      </c>
      <c r="M60" s="154"/>
      <c r="N60" s="154"/>
      <c r="O60" s="154">
        <f t="shared" si="20"/>
        <v>508</v>
      </c>
      <c r="P60" s="154">
        <v>259</v>
      </c>
      <c r="Q60" s="154">
        <v>249</v>
      </c>
      <c r="R60" s="154">
        <f t="shared" si="21"/>
        <v>401</v>
      </c>
      <c r="S60" s="153">
        <v>194</v>
      </c>
      <c r="T60" s="153">
        <v>207</v>
      </c>
      <c r="U60" s="154">
        <f t="shared" si="22"/>
        <v>604</v>
      </c>
      <c r="V60" s="153">
        <v>286</v>
      </c>
      <c r="W60" s="153">
        <v>318</v>
      </c>
      <c r="X60" s="127">
        <f t="shared" si="23"/>
        <v>-203</v>
      </c>
      <c r="Y60" s="152" t="s">
        <v>526</v>
      </c>
    </row>
    <row r="61" spans="1:25" customFormat="1" ht="12" customHeight="1">
      <c r="A61" s="155" t="s">
        <v>525</v>
      </c>
      <c r="B61" s="154">
        <v>63</v>
      </c>
      <c r="C61" s="154">
        <v>30</v>
      </c>
      <c r="D61" s="154">
        <v>50</v>
      </c>
      <c r="E61" s="154">
        <v>34</v>
      </c>
      <c r="F61" s="154">
        <v>40</v>
      </c>
      <c r="G61" s="154">
        <v>25</v>
      </c>
      <c r="H61" s="154">
        <v>44</v>
      </c>
      <c r="I61" s="154">
        <v>27</v>
      </c>
      <c r="J61" s="154">
        <f t="shared" si="19"/>
        <v>42</v>
      </c>
      <c r="K61" s="154">
        <v>20</v>
      </c>
      <c r="L61" s="154">
        <v>22</v>
      </c>
      <c r="M61" s="154"/>
      <c r="N61" s="154"/>
      <c r="O61" s="154">
        <f t="shared" si="20"/>
        <v>20</v>
      </c>
      <c r="P61" s="154">
        <v>11</v>
      </c>
      <c r="Q61" s="154">
        <v>9</v>
      </c>
      <c r="R61" s="154">
        <f t="shared" si="21"/>
        <v>28</v>
      </c>
      <c r="S61" s="153">
        <v>11</v>
      </c>
      <c r="T61" s="153">
        <v>17</v>
      </c>
      <c r="U61" s="154">
        <f t="shared" si="22"/>
        <v>32</v>
      </c>
      <c r="V61" s="153">
        <v>16</v>
      </c>
      <c r="W61" s="153">
        <v>16</v>
      </c>
      <c r="X61" s="127">
        <f t="shared" si="23"/>
        <v>-4</v>
      </c>
      <c r="Y61" s="152" t="s">
        <v>525</v>
      </c>
    </row>
    <row r="62" spans="1:25" customFormat="1" ht="12" customHeight="1">
      <c r="A62" s="155" t="s">
        <v>524</v>
      </c>
      <c r="B62" s="154">
        <v>42</v>
      </c>
      <c r="C62" s="154">
        <v>25</v>
      </c>
      <c r="D62" s="154">
        <v>24</v>
      </c>
      <c r="E62" s="154">
        <v>29</v>
      </c>
      <c r="F62" s="154">
        <v>40</v>
      </c>
      <c r="G62" s="154">
        <v>25</v>
      </c>
      <c r="H62" s="154">
        <v>34</v>
      </c>
      <c r="I62" s="154">
        <v>41</v>
      </c>
      <c r="J62" s="154">
        <f t="shared" si="19"/>
        <v>38</v>
      </c>
      <c r="K62" s="154">
        <v>21</v>
      </c>
      <c r="L62" s="154">
        <v>17</v>
      </c>
      <c r="M62" s="154"/>
      <c r="N62" s="154"/>
      <c r="O62" s="154">
        <f t="shared" si="20"/>
        <v>29</v>
      </c>
      <c r="P62" s="154">
        <v>15</v>
      </c>
      <c r="Q62" s="154">
        <v>14</v>
      </c>
      <c r="R62" s="154">
        <f t="shared" si="21"/>
        <v>47</v>
      </c>
      <c r="S62" s="153">
        <v>25</v>
      </c>
      <c r="T62" s="153">
        <v>22</v>
      </c>
      <c r="U62" s="154">
        <f t="shared" si="22"/>
        <v>24</v>
      </c>
      <c r="V62" s="153">
        <v>13</v>
      </c>
      <c r="W62" s="153">
        <v>11</v>
      </c>
      <c r="X62" s="127">
        <f t="shared" si="23"/>
        <v>23</v>
      </c>
      <c r="Y62" s="152" t="s">
        <v>524</v>
      </c>
    </row>
    <row r="63" spans="1:25" customFormat="1" ht="12" customHeight="1">
      <c r="A63" s="155" t="s">
        <v>523</v>
      </c>
      <c r="B63" s="154">
        <v>227</v>
      </c>
      <c r="C63" s="154">
        <v>284</v>
      </c>
      <c r="D63" s="154">
        <v>224</v>
      </c>
      <c r="E63" s="154">
        <v>280</v>
      </c>
      <c r="F63" s="154">
        <v>212</v>
      </c>
      <c r="G63" s="154">
        <v>321</v>
      </c>
      <c r="H63" s="154">
        <v>207</v>
      </c>
      <c r="I63" s="154">
        <v>283</v>
      </c>
      <c r="J63" s="154">
        <f t="shared" si="19"/>
        <v>247</v>
      </c>
      <c r="K63" s="154">
        <v>123</v>
      </c>
      <c r="L63" s="154">
        <v>124</v>
      </c>
      <c r="M63" s="154"/>
      <c r="N63" s="154"/>
      <c r="O63" s="154">
        <f t="shared" si="20"/>
        <v>289</v>
      </c>
      <c r="P63" s="154">
        <v>146</v>
      </c>
      <c r="Q63" s="154">
        <v>143</v>
      </c>
      <c r="R63" s="154">
        <f t="shared" si="21"/>
        <v>217</v>
      </c>
      <c r="S63" s="153">
        <v>114</v>
      </c>
      <c r="T63" s="153">
        <v>103</v>
      </c>
      <c r="U63" s="154">
        <f t="shared" si="22"/>
        <v>287</v>
      </c>
      <c r="V63" s="153">
        <v>154</v>
      </c>
      <c r="W63" s="153">
        <v>133</v>
      </c>
      <c r="X63" s="127">
        <f t="shared" si="23"/>
        <v>-70</v>
      </c>
      <c r="Y63" s="152" t="s">
        <v>523</v>
      </c>
    </row>
    <row r="64" spans="1:25" customFormat="1" ht="12" customHeight="1">
      <c r="A64" s="155" t="s">
        <v>522</v>
      </c>
      <c r="B64" s="154">
        <v>27</v>
      </c>
      <c r="C64" s="154">
        <v>19</v>
      </c>
      <c r="D64" s="154">
        <v>9</v>
      </c>
      <c r="E64" s="154">
        <v>11</v>
      </c>
      <c r="F64" s="154">
        <v>22</v>
      </c>
      <c r="G64" s="154">
        <v>7</v>
      </c>
      <c r="H64" s="154">
        <v>27</v>
      </c>
      <c r="I64" s="154">
        <v>17</v>
      </c>
      <c r="J64" s="154">
        <f t="shared" si="19"/>
        <v>31</v>
      </c>
      <c r="K64" s="154">
        <v>12</v>
      </c>
      <c r="L64" s="154">
        <v>19</v>
      </c>
      <c r="M64" s="154"/>
      <c r="N64" s="154"/>
      <c r="O64" s="154">
        <f t="shared" si="20"/>
        <v>5</v>
      </c>
      <c r="P64" s="154">
        <v>5</v>
      </c>
      <c r="Q64" s="154">
        <v>0</v>
      </c>
      <c r="R64" s="154">
        <f t="shared" si="21"/>
        <v>21</v>
      </c>
      <c r="S64" s="153">
        <v>12</v>
      </c>
      <c r="T64" s="153">
        <v>9</v>
      </c>
      <c r="U64" s="154">
        <f t="shared" si="22"/>
        <v>20</v>
      </c>
      <c r="V64" s="153">
        <v>14</v>
      </c>
      <c r="W64" s="153">
        <v>6</v>
      </c>
      <c r="X64" s="127">
        <f t="shared" si="23"/>
        <v>1</v>
      </c>
      <c r="Y64" s="152" t="s">
        <v>522</v>
      </c>
    </row>
    <row r="65" spans="1:25" customFormat="1" ht="12" customHeight="1">
      <c r="A65" s="155" t="s">
        <v>521</v>
      </c>
      <c r="B65" s="154">
        <v>165</v>
      </c>
      <c r="C65" s="154">
        <v>211</v>
      </c>
      <c r="D65" s="154">
        <v>146</v>
      </c>
      <c r="E65" s="154">
        <v>133</v>
      </c>
      <c r="F65" s="154">
        <v>188</v>
      </c>
      <c r="G65" s="154">
        <v>131</v>
      </c>
      <c r="H65" s="154">
        <v>148</v>
      </c>
      <c r="I65" s="154">
        <v>163</v>
      </c>
      <c r="J65" s="154">
        <f t="shared" si="19"/>
        <v>138</v>
      </c>
      <c r="K65" s="154">
        <v>68</v>
      </c>
      <c r="L65" s="154">
        <v>70</v>
      </c>
      <c r="M65" s="154"/>
      <c r="N65" s="154"/>
      <c r="O65" s="154">
        <f t="shared" si="20"/>
        <v>167</v>
      </c>
      <c r="P65" s="154">
        <v>83</v>
      </c>
      <c r="Q65" s="154">
        <v>84</v>
      </c>
      <c r="R65" s="154">
        <f t="shared" si="21"/>
        <v>154</v>
      </c>
      <c r="S65" s="153">
        <v>80</v>
      </c>
      <c r="T65" s="153">
        <v>74</v>
      </c>
      <c r="U65" s="154">
        <f t="shared" si="22"/>
        <v>129</v>
      </c>
      <c r="V65" s="153">
        <v>66</v>
      </c>
      <c r="W65" s="153">
        <v>63</v>
      </c>
      <c r="X65" s="127">
        <f t="shared" si="23"/>
        <v>25</v>
      </c>
      <c r="Y65" s="152" t="s">
        <v>521</v>
      </c>
    </row>
    <row r="66" spans="1:25" customFormat="1" ht="12" customHeight="1">
      <c r="A66" s="155" t="s">
        <v>520</v>
      </c>
      <c r="B66" s="154">
        <v>11</v>
      </c>
      <c r="C66" s="154">
        <v>8</v>
      </c>
      <c r="D66" s="154">
        <v>14</v>
      </c>
      <c r="E66" s="154">
        <v>11</v>
      </c>
      <c r="F66" s="154">
        <v>7</v>
      </c>
      <c r="G66" s="154">
        <v>8</v>
      </c>
      <c r="H66" s="154">
        <v>11</v>
      </c>
      <c r="I66" s="154">
        <v>8</v>
      </c>
      <c r="J66" s="154">
        <f t="shared" si="19"/>
        <v>15</v>
      </c>
      <c r="K66" s="154">
        <v>7</v>
      </c>
      <c r="L66" s="154">
        <v>8</v>
      </c>
      <c r="M66" s="154"/>
      <c r="N66" s="154"/>
      <c r="O66" s="154">
        <f t="shared" si="20"/>
        <v>10</v>
      </c>
      <c r="P66" s="154">
        <v>3</v>
      </c>
      <c r="Q66" s="154">
        <v>7</v>
      </c>
      <c r="R66" s="154">
        <f t="shared" si="21"/>
        <v>11</v>
      </c>
      <c r="S66" s="153">
        <v>3</v>
      </c>
      <c r="T66" s="153">
        <v>8</v>
      </c>
      <c r="U66" s="154">
        <f t="shared" si="22"/>
        <v>12</v>
      </c>
      <c r="V66" s="153">
        <v>8</v>
      </c>
      <c r="W66" s="153">
        <v>4</v>
      </c>
      <c r="X66" s="127">
        <f t="shared" si="23"/>
        <v>-1</v>
      </c>
      <c r="Y66" s="152" t="s">
        <v>520</v>
      </c>
    </row>
    <row r="67" spans="1:25" customFormat="1" ht="12" customHeight="1">
      <c r="A67" s="155" t="s">
        <v>519</v>
      </c>
      <c r="B67" s="154">
        <v>36</v>
      </c>
      <c r="C67" s="154">
        <v>24</v>
      </c>
      <c r="D67" s="154">
        <v>26</v>
      </c>
      <c r="E67" s="154">
        <v>44</v>
      </c>
      <c r="F67" s="154">
        <v>35</v>
      </c>
      <c r="G67" s="154">
        <v>35</v>
      </c>
      <c r="H67" s="154">
        <v>30</v>
      </c>
      <c r="I67" s="154">
        <v>37</v>
      </c>
      <c r="J67" s="154">
        <f t="shared" si="19"/>
        <v>31</v>
      </c>
      <c r="K67" s="154">
        <v>14</v>
      </c>
      <c r="L67" s="154">
        <v>17</v>
      </c>
      <c r="M67" s="154"/>
      <c r="N67" s="154"/>
      <c r="O67" s="154">
        <f t="shared" si="20"/>
        <v>32</v>
      </c>
      <c r="P67" s="154">
        <v>17</v>
      </c>
      <c r="Q67" s="154">
        <v>15</v>
      </c>
      <c r="R67" s="154">
        <f t="shared" si="21"/>
        <v>47</v>
      </c>
      <c r="S67" s="153">
        <v>21</v>
      </c>
      <c r="T67" s="153">
        <v>26</v>
      </c>
      <c r="U67" s="154">
        <f t="shared" si="22"/>
        <v>26</v>
      </c>
      <c r="V67" s="153">
        <v>11</v>
      </c>
      <c r="W67" s="153">
        <v>15</v>
      </c>
      <c r="X67" s="127">
        <f t="shared" si="23"/>
        <v>21</v>
      </c>
      <c r="Y67" s="152" t="s">
        <v>519</v>
      </c>
    </row>
    <row r="68" spans="1:25" customFormat="1" ht="12" customHeight="1">
      <c r="A68" s="155" t="s">
        <v>518</v>
      </c>
      <c r="B68" s="154">
        <v>11</v>
      </c>
      <c r="C68" s="154">
        <v>16</v>
      </c>
      <c r="D68" s="154">
        <v>19</v>
      </c>
      <c r="E68" s="154">
        <v>7</v>
      </c>
      <c r="F68" s="154">
        <v>10</v>
      </c>
      <c r="G68" s="154">
        <v>9</v>
      </c>
      <c r="H68" s="154">
        <v>12</v>
      </c>
      <c r="I68" s="154">
        <v>12</v>
      </c>
      <c r="J68" s="154">
        <f t="shared" si="19"/>
        <v>12</v>
      </c>
      <c r="K68" s="154">
        <v>5</v>
      </c>
      <c r="L68" s="154">
        <v>7</v>
      </c>
      <c r="M68" s="154"/>
      <c r="N68" s="154"/>
      <c r="O68" s="154">
        <f t="shared" si="20"/>
        <v>5</v>
      </c>
      <c r="P68" s="154">
        <v>3</v>
      </c>
      <c r="Q68" s="154">
        <v>2</v>
      </c>
      <c r="R68" s="154">
        <f t="shared" si="21"/>
        <v>12</v>
      </c>
      <c r="S68" s="153">
        <v>4</v>
      </c>
      <c r="T68" s="153">
        <v>8</v>
      </c>
      <c r="U68" s="154">
        <f t="shared" si="22"/>
        <v>15</v>
      </c>
      <c r="V68" s="153">
        <v>7</v>
      </c>
      <c r="W68" s="153">
        <v>8</v>
      </c>
      <c r="X68" s="127">
        <f t="shared" si="23"/>
        <v>-3</v>
      </c>
      <c r="Y68" s="152" t="s">
        <v>518</v>
      </c>
    </row>
    <row r="69" spans="1:25" customFormat="1" ht="12" customHeight="1">
      <c r="A69" s="155" t="s">
        <v>517</v>
      </c>
      <c r="B69" s="154">
        <v>42</v>
      </c>
      <c r="C69" s="154">
        <v>53</v>
      </c>
      <c r="D69" s="154">
        <v>38</v>
      </c>
      <c r="E69" s="154">
        <v>43</v>
      </c>
      <c r="F69" s="154">
        <v>34</v>
      </c>
      <c r="G69" s="154">
        <v>40</v>
      </c>
      <c r="H69" s="154">
        <v>42</v>
      </c>
      <c r="I69" s="154">
        <v>49</v>
      </c>
      <c r="J69" s="154">
        <f t="shared" si="19"/>
        <v>46</v>
      </c>
      <c r="K69" s="154">
        <v>21</v>
      </c>
      <c r="L69" s="154">
        <v>25</v>
      </c>
      <c r="M69" s="154"/>
      <c r="N69" s="154"/>
      <c r="O69" s="154">
        <f t="shared" si="20"/>
        <v>48</v>
      </c>
      <c r="P69" s="154">
        <v>22</v>
      </c>
      <c r="Q69" s="154">
        <v>26</v>
      </c>
      <c r="R69" s="154">
        <f t="shared" si="21"/>
        <v>38</v>
      </c>
      <c r="S69" s="153">
        <v>20</v>
      </c>
      <c r="T69" s="153">
        <v>18</v>
      </c>
      <c r="U69" s="154">
        <f t="shared" si="22"/>
        <v>22</v>
      </c>
      <c r="V69" s="153">
        <v>12</v>
      </c>
      <c r="W69" s="153">
        <v>10</v>
      </c>
      <c r="X69" s="127">
        <f t="shared" si="23"/>
        <v>16</v>
      </c>
      <c r="Y69" s="152" t="s">
        <v>517</v>
      </c>
    </row>
    <row r="70" spans="1:25" customFormat="1" ht="12" customHeight="1">
      <c r="A70" s="155" t="s">
        <v>516</v>
      </c>
      <c r="B70" s="154">
        <v>26</v>
      </c>
      <c r="C70" s="154">
        <v>24</v>
      </c>
      <c r="D70" s="154">
        <v>29</v>
      </c>
      <c r="E70" s="154">
        <v>16</v>
      </c>
      <c r="F70" s="154">
        <v>28</v>
      </c>
      <c r="G70" s="154">
        <v>21</v>
      </c>
      <c r="H70" s="154">
        <v>31</v>
      </c>
      <c r="I70" s="154">
        <v>23</v>
      </c>
      <c r="J70" s="154">
        <f t="shared" si="19"/>
        <v>23</v>
      </c>
      <c r="K70" s="154">
        <v>11</v>
      </c>
      <c r="L70" s="154">
        <v>12</v>
      </c>
      <c r="M70" s="154"/>
      <c r="N70" s="154"/>
      <c r="O70" s="154">
        <f t="shared" si="20"/>
        <v>23</v>
      </c>
      <c r="P70" s="154">
        <v>6</v>
      </c>
      <c r="Q70" s="154">
        <v>17</v>
      </c>
      <c r="R70" s="154">
        <f t="shared" si="21"/>
        <v>30</v>
      </c>
      <c r="S70" s="153">
        <v>9</v>
      </c>
      <c r="T70" s="153">
        <v>21</v>
      </c>
      <c r="U70" s="154">
        <f t="shared" si="22"/>
        <v>15</v>
      </c>
      <c r="V70" s="153">
        <v>10</v>
      </c>
      <c r="W70" s="153">
        <v>5</v>
      </c>
      <c r="X70" s="127">
        <f t="shared" si="23"/>
        <v>15</v>
      </c>
      <c r="Y70" s="152" t="s">
        <v>516</v>
      </c>
    </row>
    <row r="71" spans="1:25" customFormat="1" ht="5.0999999999999996" customHeight="1">
      <c r="A71" s="140"/>
      <c r="B71" s="21"/>
      <c r="C71" s="21"/>
      <c r="D71" s="21"/>
      <c r="E71" s="21"/>
      <c r="F71" s="21"/>
      <c r="G71" s="21"/>
      <c r="H71" s="21"/>
      <c r="I71" s="21"/>
      <c r="J71" s="21"/>
      <c r="K71" s="21"/>
      <c r="L71" s="21"/>
      <c r="M71" s="1"/>
      <c r="N71" s="1"/>
      <c r="O71" s="21"/>
      <c r="P71" s="21"/>
      <c r="Q71" s="21"/>
      <c r="R71" s="21"/>
      <c r="S71" s="21"/>
      <c r="T71" s="21"/>
      <c r="U71" s="21"/>
      <c r="V71" s="21"/>
      <c r="W71" s="21"/>
      <c r="X71" s="21"/>
      <c r="Y71" s="21"/>
    </row>
    <row r="72" spans="1:25" customFormat="1">
      <c r="A72" s="1" t="s">
        <v>515</v>
      </c>
      <c r="B72" s="1"/>
      <c r="C72" s="291"/>
      <c r="D72" s="291"/>
      <c r="E72" s="291"/>
      <c r="F72" s="291"/>
      <c r="G72" s="291"/>
      <c r="H72" s="291"/>
      <c r="I72" s="291"/>
      <c r="J72" s="291"/>
      <c r="K72" s="1"/>
      <c r="L72" s="1"/>
      <c r="M72" s="1"/>
      <c r="N72" s="1"/>
      <c r="O72" s="283"/>
      <c r="P72" s="283"/>
      <c r="Q72" s="283"/>
      <c r="R72" s="283"/>
      <c r="S72" s="283"/>
      <c r="T72" s="283"/>
      <c r="U72" s="283"/>
      <c r="V72" s="283"/>
      <c r="W72" s="283"/>
      <c r="X72" s="283"/>
      <c r="Y72" s="283"/>
    </row>
  </sheetData>
  <mergeCells count="15">
    <mergeCell ref="B7:B8"/>
    <mergeCell ref="C7:C8"/>
    <mergeCell ref="D7:D8"/>
    <mergeCell ref="E7:E8"/>
    <mergeCell ref="O72:Y72"/>
    <mergeCell ref="C72:J72"/>
    <mergeCell ref="J7:L7"/>
    <mergeCell ref="F7:F8"/>
    <mergeCell ref="G7:G8"/>
    <mergeCell ref="X7:X8"/>
    <mergeCell ref="O7:Q7"/>
    <mergeCell ref="H7:H8"/>
    <mergeCell ref="I7:I8"/>
    <mergeCell ref="U7:W7"/>
    <mergeCell ref="R7:T7"/>
  </mergeCells>
  <phoneticPr fontId="2"/>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zoomScaleSheetLayoutView="100" workbookViewId="0">
      <pane xSplit="1" ySplit="8" topLeftCell="D9" activePane="bottomRight" state="frozen"/>
      <selection pane="topRight"/>
      <selection pane="bottomLeft"/>
      <selection pane="bottomRight"/>
    </sheetView>
  </sheetViews>
  <sheetFormatPr defaultRowHeight="13.5"/>
  <cols>
    <col min="1" max="1" width="14.25" bestFit="1" customWidth="1"/>
    <col min="2" max="12" width="7.125" customWidth="1"/>
    <col min="13" max="13" width="2.875" customWidth="1"/>
    <col min="14" max="14" width="3.125" customWidth="1"/>
    <col min="15" max="17" width="7.875" customWidth="1"/>
    <col min="18" max="24" width="7.875" style="167" customWidth="1"/>
    <col min="25" max="25" width="14.25" style="167" customWidth="1"/>
  </cols>
  <sheetData>
    <row r="1" spans="1:26">
      <c r="A1" s="1" t="s">
        <v>592</v>
      </c>
      <c r="B1" s="1"/>
      <c r="C1" s="1"/>
      <c r="D1" s="1"/>
      <c r="E1" s="1"/>
      <c r="F1" s="1"/>
      <c r="G1" s="1"/>
      <c r="H1" s="1"/>
      <c r="I1" s="1"/>
      <c r="J1" s="1"/>
      <c r="K1" s="1"/>
      <c r="L1" s="1"/>
      <c r="M1" s="1"/>
      <c r="N1" s="1"/>
      <c r="O1" s="1"/>
      <c r="P1" s="1"/>
      <c r="Q1" s="1"/>
      <c r="R1" s="184"/>
      <c r="S1" s="184"/>
      <c r="T1" s="184"/>
      <c r="U1" s="184"/>
      <c r="V1" s="184"/>
      <c r="W1" s="184"/>
      <c r="X1" s="184"/>
      <c r="Y1" s="185" t="s">
        <v>661</v>
      </c>
    </row>
    <row r="2" spans="1:26">
      <c r="A2" s="1"/>
      <c r="B2" s="1"/>
      <c r="C2" s="1"/>
      <c r="D2" s="1"/>
      <c r="E2" s="1"/>
      <c r="F2" s="1"/>
      <c r="G2" s="1"/>
      <c r="H2" s="1"/>
      <c r="I2" s="1"/>
      <c r="J2" s="1"/>
      <c r="K2" s="1"/>
      <c r="L2" s="1"/>
      <c r="M2" s="1"/>
      <c r="N2" s="1"/>
      <c r="O2" s="1"/>
      <c r="P2" s="1"/>
      <c r="Q2" s="1"/>
      <c r="R2" s="184"/>
      <c r="S2" s="184"/>
      <c r="T2" s="184"/>
      <c r="U2" s="184"/>
      <c r="V2" s="184"/>
      <c r="W2" s="184"/>
      <c r="X2" s="184"/>
      <c r="Y2" s="184"/>
    </row>
    <row r="3" spans="1:26" ht="14.25">
      <c r="A3" s="2" t="s">
        <v>660</v>
      </c>
      <c r="B3" s="1"/>
      <c r="C3" s="1"/>
      <c r="D3" s="1"/>
      <c r="E3" s="1"/>
      <c r="F3" s="1"/>
      <c r="G3" s="1"/>
      <c r="H3" s="1"/>
      <c r="I3" s="1"/>
      <c r="J3" s="1"/>
      <c r="K3" s="1"/>
      <c r="L3" s="1"/>
      <c r="M3" s="1"/>
      <c r="N3" s="1"/>
      <c r="O3" s="1"/>
      <c r="P3" s="1"/>
      <c r="Q3" s="1"/>
      <c r="R3" s="184"/>
      <c r="S3" s="184"/>
      <c r="T3" s="184"/>
      <c r="U3" s="184"/>
      <c r="V3" s="184"/>
      <c r="W3" s="184"/>
      <c r="X3" s="184"/>
      <c r="Y3" s="184"/>
    </row>
    <row r="4" spans="1:26">
      <c r="A4" s="1"/>
      <c r="B4" s="1"/>
      <c r="C4" s="1"/>
      <c r="D4" s="1"/>
      <c r="E4" s="1"/>
      <c r="F4" s="1"/>
      <c r="G4" s="1"/>
      <c r="H4" s="1"/>
      <c r="I4" s="1"/>
      <c r="J4" s="1"/>
      <c r="K4" s="1"/>
      <c r="L4" s="1"/>
      <c r="M4" s="1"/>
      <c r="N4" s="1"/>
      <c r="O4" s="1"/>
      <c r="P4" s="1"/>
      <c r="Q4" s="1"/>
      <c r="R4" s="184"/>
      <c r="S4" s="184"/>
      <c r="T4" s="184"/>
      <c r="U4" s="184"/>
      <c r="V4" s="184"/>
      <c r="W4" s="184"/>
      <c r="X4" s="184"/>
      <c r="Y4" s="184"/>
    </row>
    <row r="5" spans="1:26">
      <c r="A5" s="1"/>
      <c r="B5" s="1"/>
      <c r="C5" s="1"/>
      <c r="D5" s="1"/>
      <c r="E5" s="1"/>
      <c r="F5" s="1"/>
      <c r="G5" s="1"/>
      <c r="H5" s="1"/>
      <c r="I5" s="1"/>
      <c r="J5" s="1"/>
      <c r="K5" s="1"/>
      <c r="L5" s="1"/>
      <c r="M5" s="1"/>
      <c r="N5" s="1"/>
      <c r="O5" s="1"/>
      <c r="P5" s="1"/>
      <c r="Q5" s="1"/>
      <c r="R5" s="184"/>
      <c r="S5" s="184"/>
      <c r="T5" s="184"/>
      <c r="U5" s="184"/>
      <c r="V5" s="184"/>
      <c r="W5" s="184"/>
      <c r="X5" s="184"/>
      <c r="Y5" s="184"/>
    </row>
    <row r="6" spans="1:26">
      <c r="A6" s="147" t="s">
        <v>581</v>
      </c>
      <c r="B6" s="162" t="s">
        <v>587</v>
      </c>
      <c r="C6" s="162"/>
      <c r="D6" s="162" t="s">
        <v>586</v>
      </c>
      <c r="E6" s="162"/>
      <c r="F6" s="162" t="s">
        <v>585</v>
      </c>
      <c r="G6" s="162"/>
      <c r="H6" s="162" t="s">
        <v>584</v>
      </c>
      <c r="I6" s="162"/>
      <c r="J6" s="162" t="s">
        <v>583</v>
      </c>
      <c r="K6" s="162"/>
      <c r="L6" s="164"/>
      <c r="M6" s="145"/>
      <c r="N6" s="145"/>
      <c r="O6" s="163" t="s">
        <v>583</v>
      </c>
      <c r="P6" s="162"/>
      <c r="Q6" s="162"/>
      <c r="R6" s="183" t="s">
        <v>582</v>
      </c>
      <c r="S6" s="183"/>
      <c r="T6" s="183"/>
      <c r="U6" s="183"/>
      <c r="V6" s="183"/>
      <c r="W6" s="183"/>
      <c r="X6" s="183"/>
      <c r="Y6" s="182" t="s">
        <v>581</v>
      </c>
      <c r="Z6" s="151"/>
    </row>
    <row r="7" spans="1:26">
      <c r="A7" s="161" t="s">
        <v>575</v>
      </c>
      <c r="B7" s="251" t="s">
        <v>580</v>
      </c>
      <c r="C7" s="251" t="s">
        <v>579</v>
      </c>
      <c r="D7" s="251" t="s">
        <v>580</v>
      </c>
      <c r="E7" s="251" t="s">
        <v>659</v>
      </c>
      <c r="F7" s="251" t="s">
        <v>580</v>
      </c>
      <c r="G7" s="251" t="s">
        <v>579</v>
      </c>
      <c r="H7" s="251" t="s">
        <v>580</v>
      </c>
      <c r="I7" s="251" t="s">
        <v>579</v>
      </c>
      <c r="J7" s="292" t="s">
        <v>578</v>
      </c>
      <c r="K7" s="292"/>
      <c r="L7" s="253"/>
      <c r="M7" s="145"/>
      <c r="N7" s="145"/>
      <c r="O7" s="292" t="s">
        <v>577</v>
      </c>
      <c r="P7" s="292"/>
      <c r="Q7" s="292"/>
      <c r="R7" s="294" t="s">
        <v>578</v>
      </c>
      <c r="S7" s="294"/>
      <c r="T7" s="294"/>
      <c r="U7" s="294" t="s">
        <v>577</v>
      </c>
      <c r="V7" s="294"/>
      <c r="W7" s="294"/>
      <c r="X7" s="294" t="s">
        <v>576</v>
      </c>
      <c r="Y7" s="181" t="s">
        <v>575</v>
      </c>
      <c r="Z7" s="151"/>
    </row>
    <row r="8" spans="1:26">
      <c r="A8" s="148" t="s">
        <v>571</v>
      </c>
      <c r="B8" s="252"/>
      <c r="C8" s="252"/>
      <c r="D8" s="252"/>
      <c r="E8" s="252"/>
      <c r="F8" s="252"/>
      <c r="G8" s="252"/>
      <c r="H8" s="252"/>
      <c r="I8" s="252"/>
      <c r="J8" s="18" t="s">
        <v>574</v>
      </c>
      <c r="K8" s="18" t="s">
        <v>573</v>
      </c>
      <c r="L8" s="143" t="s">
        <v>572</v>
      </c>
      <c r="M8" s="145"/>
      <c r="N8" s="145"/>
      <c r="O8" s="18" t="s">
        <v>574</v>
      </c>
      <c r="P8" s="18" t="s">
        <v>573</v>
      </c>
      <c r="Q8" s="18" t="s">
        <v>572</v>
      </c>
      <c r="R8" s="180" t="s">
        <v>574</v>
      </c>
      <c r="S8" s="180" t="s">
        <v>573</v>
      </c>
      <c r="T8" s="180" t="s">
        <v>572</v>
      </c>
      <c r="U8" s="180" t="s">
        <v>574</v>
      </c>
      <c r="V8" s="180" t="s">
        <v>573</v>
      </c>
      <c r="W8" s="180" t="s">
        <v>572</v>
      </c>
      <c r="X8" s="294"/>
      <c r="Y8" s="179" t="s">
        <v>571</v>
      </c>
      <c r="Z8" s="151"/>
    </row>
    <row r="9" spans="1:26" ht="5.0999999999999996" customHeight="1">
      <c r="A9" s="160"/>
      <c r="B9" s="159"/>
      <c r="C9" s="159"/>
      <c r="D9" s="159"/>
      <c r="E9" s="159"/>
      <c r="F9" s="159"/>
      <c r="G9" s="159"/>
      <c r="H9" s="159"/>
      <c r="I9" s="159"/>
      <c r="J9" s="159"/>
      <c r="K9" s="159"/>
      <c r="L9" s="159"/>
      <c r="M9" s="159"/>
      <c r="N9" s="159"/>
      <c r="O9" s="159"/>
      <c r="P9" s="159"/>
      <c r="Q9" s="159"/>
      <c r="R9" s="169"/>
      <c r="S9" s="169"/>
      <c r="T9" s="169"/>
      <c r="U9" s="169"/>
      <c r="V9" s="169"/>
      <c r="W9" s="169"/>
      <c r="X9" s="169"/>
      <c r="Y9" s="178"/>
      <c r="Z9" s="151"/>
    </row>
    <row r="10" spans="1:26" ht="12" customHeight="1">
      <c r="A10" s="139" t="s">
        <v>658</v>
      </c>
      <c r="B10" s="174">
        <v>18</v>
      </c>
      <c r="C10" s="174">
        <v>10</v>
      </c>
      <c r="D10" s="174">
        <v>9</v>
      </c>
      <c r="E10" s="174">
        <v>17</v>
      </c>
      <c r="F10" s="174">
        <v>10</v>
      </c>
      <c r="G10" s="174">
        <v>8</v>
      </c>
      <c r="H10" s="174">
        <v>18</v>
      </c>
      <c r="I10" s="174">
        <v>5</v>
      </c>
      <c r="J10" s="174">
        <f>SUM(K10:L10)</f>
        <v>11</v>
      </c>
      <c r="K10" s="174">
        <v>6</v>
      </c>
      <c r="L10" s="174">
        <v>5</v>
      </c>
      <c r="M10" s="174"/>
      <c r="N10" s="174"/>
      <c r="O10" s="174">
        <f>SUM(P10:Q10)</f>
        <v>11</v>
      </c>
      <c r="P10" s="174">
        <v>7</v>
      </c>
      <c r="Q10" s="174">
        <v>4</v>
      </c>
      <c r="R10" s="173">
        <f>IF(S10="","",(SUM(S10,T10)))</f>
        <v>27</v>
      </c>
      <c r="S10" s="173">
        <v>16</v>
      </c>
      <c r="T10" s="173">
        <v>11</v>
      </c>
      <c r="U10" s="173">
        <f>IF(V10="","",(SUM(V10,W10)))</f>
        <v>15</v>
      </c>
      <c r="V10" s="173">
        <v>10</v>
      </c>
      <c r="W10" s="173">
        <v>5</v>
      </c>
      <c r="X10" s="169">
        <f>IF(R10="","",(R10-U10))</f>
        <v>12</v>
      </c>
      <c r="Y10" s="23" t="s">
        <v>658</v>
      </c>
      <c r="Z10" s="151"/>
    </row>
    <row r="11" spans="1:26" ht="12" customHeight="1">
      <c r="A11" s="139" t="s">
        <v>657</v>
      </c>
      <c r="B11" s="174">
        <v>32</v>
      </c>
      <c r="C11" s="174">
        <v>9</v>
      </c>
      <c r="D11" s="174">
        <v>26</v>
      </c>
      <c r="E11" s="174">
        <v>23</v>
      </c>
      <c r="F11" s="174">
        <v>25</v>
      </c>
      <c r="G11" s="174">
        <v>27</v>
      </c>
      <c r="H11" s="174">
        <v>30</v>
      </c>
      <c r="I11" s="174">
        <v>29</v>
      </c>
      <c r="J11" s="174">
        <f>SUM(K11:L11)</f>
        <v>28</v>
      </c>
      <c r="K11" s="174">
        <v>18</v>
      </c>
      <c r="L11" s="174">
        <v>10</v>
      </c>
      <c r="M11" s="174"/>
      <c r="N11" s="174"/>
      <c r="O11" s="174">
        <f>SUM(P11:Q11)</f>
        <v>37</v>
      </c>
      <c r="P11" s="174">
        <v>19</v>
      </c>
      <c r="Q11" s="174">
        <v>18</v>
      </c>
      <c r="R11" s="173">
        <f>IF(S11="","",(SUM(S11,T11)))</f>
        <v>20</v>
      </c>
      <c r="S11" s="173">
        <v>11</v>
      </c>
      <c r="T11" s="173">
        <v>9</v>
      </c>
      <c r="U11" s="173">
        <f>IF(V11="","",(SUM(V11,W11)))</f>
        <v>16</v>
      </c>
      <c r="V11" s="173">
        <v>11</v>
      </c>
      <c r="W11" s="173">
        <v>5</v>
      </c>
      <c r="X11" s="169">
        <f>IF(R11="","",(R11-U11))</f>
        <v>4</v>
      </c>
      <c r="Y11" s="23" t="s">
        <v>657</v>
      </c>
      <c r="Z11" s="151"/>
    </row>
    <row r="12" spans="1:26" ht="12" customHeight="1">
      <c r="A12" s="139" t="s">
        <v>656</v>
      </c>
      <c r="B12" s="174">
        <v>10</v>
      </c>
      <c r="C12" s="174">
        <v>12</v>
      </c>
      <c r="D12" s="174">
        <v>19</v>
      </c>
      <c r="E12" s="174">
        <v>14</v>
      </c>
      <c r="F12" s="174">
        <v>13</v>
      </c>
      <c r="G12" s="174">
        <v>10</v>
      </c>
      <c r="H12" s="174">
        <v>15</v>
      </c>
      <c r="I12" s="174">
        <v>12</v>
      </c>
      <c r="J12" s="174">
        <f>SUM(K12:L12)</f>
        <v>12</v>
      </c>
      <c r="K12" s="174">
        <v>6</v>
      </c>
      <c r="L12" s="174">
        <v>6</v>
      </c>
      <c r="M12" s="174"/>
      <c r="N12" s="174"/>
      <c r="O12" s="174">
        <f>SUM(P12:Q12)</f>
        <v>6</v>
      </c>
      <c r="P12" s="174">
        <v>5</v>
      </c>
      <c r="Q12" s="174">
        <v>1</v>
      </c>
      <c r="R12" s="173">
        <f>IF(S12="","",(SUM(S12,T12)))</f>
        <v>19</v>
      </c>
      <c r="S12" s="173">
        <v>10</v>
      </c>
      <c r="T12" s="173">
        <v>9</v>
      </c>
      <c r="U12" s="173">
        <f>IF(V12="","",(SUM(V12,W12)))</f>
        <v>6</v>
      </c>
      <c r="V12" s="173">
        <v>3</v>
      </c>
      <c r="W12" s="173">
        <v>3</v>
      </c>
      <c r="X12" s="169">
        <f>IF(R12="","",(R12-U12))</f>
        <v>13</v>
      </c>
      <c r="Y12" s="23" t="s">
        <v>656</v>
      </c>
      <c r="Z12" s="151"/>
    </row>
    <row r="13" spans="1:26" ht="12" customHeight="1">
      <c r="A13" s="139" t="s">
        <v>655</v>
      </c>
      <c r="B13" s="174">
        <v>21</v>
      </c>
      <c r="C13" s="174">
        <v>14</v>
      </c>
      <c r="D13" s="174">
        <v>19</v>
      </c>
      <c r="E13" s="174">
        <v>25</v>
      </c>
      <c r="F13" s="174">
        <v>21</v>
      </c>
      <c r="G13" s="174">
        <v>15</v>
      </c>
      <c r="H13" s="174">
        <v>37</v>
      </c>
      <c r="I13" s="174">
        <v>7</v>
      </c>
      <c r="J13" s="174">
        <f>SUM(K13:L13)</f>
        <v>14</v>
      </c>
      <c r="K13" s="174">
        <v>9</v>
      </c>
      <c r="L13" s="174">
        <v>5</v>
      </c>
      <c r="M13" s="174"/>
      <c r="N13" s="174"/>
      <c r="O13" s="174">
        <f>SUM(P13:Q13)</f>
        <v>20</v>
      </c>
      <c r="P13" s="174">
        <v>11</v>
      </c>
      <c r="Q13" s="174">
        <v>9</v>
      </c>
      <c r="R13" s="173">
        <f>IF(S13="","",(SUM(S13,T13)))</f>
        <v>13</v>
      </c>
      <c r="S13" s="173">
        <v>7</v>
      </c>
      <c r="T13" s="173">
        <v>6</v>
      </c>
      <c r="U13" s="173">
        <f>IF(V13="","",(SUM(V13,W13)))</f>
        <v>16</v>
      </c>
      <c r="V13" s="173">
        <v>10</v>
      </c>
      <c r="W13" s="173">
        <v>6</v>
      </c>
      <c r="X13" s="169">
        <f>IF(R13="","",(R13-U13))</f>
        <v>-3</v>
      </c>
      <c r="Y13" s="23" t="s">
        <v>655</v>
      </c>
      <c r="Z13" s="151"/>
    </row>
    <row r="14" spans="1:26" ht="12" customHeight="1">
      <c r="A14" s="139" t="s">
        <v>654</v>
      </c>
      <c r="B14" s="174">
        <v>112</v>
      </c>
      <c r="C14" s="174">
        <v>98</v>
      </c>
      <c r="D14" s="174">
        <v>117</v>
      </c>
      <c r="E14" s="174">
        <v>117</v>
      </c>
      <c r="F14" s="174">
        <v>127</v>
      </c>
      <c r="G14" s="174">
        <v>100</v>
      </c>
      <c r="H14" s="174">
        <v>123</v>
      </c>
      <c r="I14" s="174">
        <v>92</v>
      </c>
      <c r="J14" s="174">
        <f>SUM(K14:L14)</f>
        <v>128</v>
      </c>
      <c r="K14" s="174">
        <v>57</v>
      </c>
      <c r="L14" s="174">
        <v>71</v>
      </c>
      <c r="M14" s="174"/>
      <c r="N14" s="174"/>
      <c r="O14" s="174">
        <f>SUM(P14:Q14)</f>
        <v>123</v>
      </c>
      <c r="P14" s="174">
        <v>57</v>
      </c>
      <c r="Q14" s="174">
        <v>66</v>
      </c>
      <c r="R14" s="173">
        <f>IF(S14="","",(SUM(S14,T14)))</f>
        <v>114</v>
      </c>
      <c r="S14" s="173">
        <v>57</v>
      </c>
      <c r="T14" s="173">
        <v>57</v>
      </c>
      <c r="U14" s="173">
        <f>IF(V14="","",(SUM(V14,W14)))</f>
        <v>128</v>
      </c>
      <c r="V14" s="173">
        <v>64</v>
      </c>
      <c r="W14" s="173">
        <v>64</v>
      </c>
      <c r="X14" s="169">
        <f>IF(R14="","",(R14-U14))</f>
        <v>-14</v>
      </c>
      <c r="Y14" s="23" t="s">
        <v>654</v>
      </c>
      <c r="Z14" s="151"/>
    </row>
    <row r="15" spans="1:26" ht="4.5" customHeight="1">
      <c r="A15" s="139"/>
      <c r="B15" s="174"/>
      <c r="C15" s="174"/>
      <c r="D15" s="174"/>
      <c r="E15" s="174"/>
      <c r="F15" s="174"/>
      <c r="G15" s="174"/>
      <c r="H15" s="174"/>
      <c r="I15" s="174"/>
      <c r="J15" s="174"/>
      <c r="K15" s="174"/>
      <c r="L15" s="174"/>
      <c r="M15" s="174"/>
      <c r="N15" s="174"/>
      <c r="O15" s="174"/>
      <c r="P15" s="174"/>
      <c r="Q15" s="174"/>
      <c r="R15" s="173"/>
      <c r="S15" s="173"/>
      <c r="T15" s="173"/>
      <c r="U15" s="173"/>
      <c r="V15" s="173"/>
      <c r="W15" s="173"/>
      <c r="X15" s="169"/>
      <c r="Y15" s="23"/>
      <c r="Z15" s="151"/>
    </row>
    <row r="16" spans="1:26" ht="12" customHeight="1">
      <c r="A16" s="139" t="s">
        <v>653</v>
      </c>
      <c r="B16" s="174">
        <v>176</v>
      </c>
      <c r="C16" s="174">
        <v>206</v>
      </c>
      <c r="D16" s="174">
        <v>194</v>
      </c>
      <c r="E16" s="174">
        <v>170</v>
      </c>
      <c r="F16" s="174">
        <v>217</v>
      </c>
      <c r="G16" s="174">
        <v>213</v>
      </c>
      <c r="H16" s="174">
        <v>207</v>
      </c>
      <c r="I16" s="174">
        <v>252</v>
      </c>
      <c r="J16" s="174">
        <f>SUM(K16:L16)</f>
        <v>196</v>
      </c>
      <c r="K16" s="174">
        <v>113</v>
      </c>
      <c r="L16" s="174">
        <v>83</v>
      </c>
      <c r="M16" s="174"/>
      <c r="N16" s="174"/>
      <c r="O16" s="174">
        <f>SUM(P16:Q16)</f>
        <v>202</v>
      </c>
      <c r="P16" s="174">
        <v>122</v>
      </c>
      <c r="Q16" s="174">
        <v>80</v>
      </c>
      <c r="R16" s="173">
        <f>IF(S16="","",(SUM(S16,T16)))</f>
        <v>169</v>
      </c>
      <c r="S16" s="173">
        <v>91</v>
      </c>
      <c r="T16" s="173">
        <v>78</v>
      </c>
      <c r="U16" s="173">
        <f>IF(V16="","",(SUM(V16,W16)))</f>
        <v>187</v>
      </c>
      <c r="V16" s="173">
        <v>105</v>
      </c>
      <c r="W16" s="173">
        <v>82</v>
      </c>
      <c r="X16" s="169">
        <f>IF(R16="","",(R16-U16))</f>
        <v>-18</v>
      </c>
      <c r="Y16" s="23" t="s">
        <v>653</v>
      </c>
      <c r="Z16" s="151"/>
    </row>
    <row r="17" spans="1:26" ht="12" customHeight="1">
      <c r="A17" s="139" t="s">
        <v>652</v>
      </c>
      <c r="B17" s="174">
        <v>409</v>
      </c>
      <c r="C17" s="174">
        <v>455</v>
      </c>
      <c r="D17" s="174">
        <v>444</v>
      </c>
      <c r="E17" s="174">
        <v>433</v>
      </c>
      <c r="F17" s="174">
        <v>499</v>
      </c>
      <c r="G17" s="174">
        <v>418</v>
      </c>
      <c r="H17" s="174">
        <v>447</v>
      </c>
      <c r="I17" s="174">
        <v>429</v>
      </c>
      <c r="J17" s="174">
        <f>SUM(K17:L17)</f>
        <v>501</v>
      </c>
      <c r="K17" s="174">
        <v>247</v>
      </c>
      <c r="L17" s="174">
        <v>254</v>
      </c>
      <c r="M17" s="174"/>
      <c r="N17" s="174"/>
      <c r="O17" s="174">
        <f>SUM(P17:Q17)</f>
        <v>495</v>
      </c>
      <c r="P17" s="174">
        <v>274</v>
      </c>
      <c r="Q17" s="174">
        <v>221</v>
      </c>
      <c r="R17" s="173">
        <f>IF(S17="","",(SUM(S17,T17)))</f>
        <v>491</v>
      </c>
      <c r="S17" s="173">
        <v>244</v>
      </c>
      <c r="T17" s="173">
        <v>247</v>
      </c>
      <c r="U17" s="173">
        <f>IF(V17="","",(SUM(V17,W17)))</f>
        <v>469</v>
      </c>
      <c r="V17" s="173">
        <v>241</v>
      </c>
      <c r="W17" s="173">
        <v>228</v>
      </c>
      <c r="X17" s="169">
        <f>IF(R17="","",(R17-U17))</f>
        <v>22</v>
      </c>
      <c r="Y17" s="23" t="s">
        <v>652</v>
      </c>
      <c r="Z17" s="151"/>
    </row>
    <row r="18" spans="1:26" ht="12" customHeight="1">
      <c r="A18" s="139" t="s">
        <v>651</v>
      </c>
      <c r="B18" s="174">
        <v>4998</v>
      </c>
      <c r="C18" s="174">
        <v>4925</v>
      </c>
      <c r="D18" s="174">
        <v>4572</v>
      </c>
      <c r="E18" s="174">
        <v>5070</v>
      </c>
      <c r="F18" s="174">
        <v>4621</v>
      </c>
      <c r="G18" s="174">
        <v>4840</v>
      </c>
      <c r="H18" s="174">
        <v>4510</v>
      </c>
      <c r="I18" s="174">
        <v>4822</v>
      </c>
      <c r="J18" s="174">
        <f>SUM(K18:L18)</f>
        <v>4742</v>
      </c>
      <c r="K18" s="174">
        <v>2425</v>
      </c>
      <c r="L18" s="174">
        <v>2317</v>
      </c>
      <c r="M18" s="174"/>
      <c r="N18" s="174"/>
      <c r="O18" s="174">
        <f>SUM(P18:Q18)</f>
        <v>4897</v>
      </c>
      <c r="P18" s="174">
        <v>2471</v>
      </c>
      <c r="Q18" s="174">
        <v>2426</v>
      </c>
      <c r="R18" s="173">
        <f>IF(S18="","",(SUM(S18,T18)))</f>
        <v>4721</v>
      </c>
      <c r="S18" s="173">
        <v>2520</v>
      </c>
      <c r="T18" s="173">
        <v>2201</v>
      </c>
      <c r="U18" s="173">
        <f>IF(V18="","",(SUM(V18,W18)))</f>
        <v>4773</v>
      </c>
      <c r="V18" s="173">
        <v>2416</v>
      </c>
      <c r="W18" s="173">
        <v>2357</v>
      </c>
      <c r="X18" s="169">
        <f>IF(R18="","",(R18-U18))</f>
        <v>-52</v>
      </c>
      <c r="Y18" s="23" t="s">
        <v>651</v>
      </c>
      <c r="Z18" s="151"/>
    </row>
    <row r="19" spans="1:26" ht="12" customHeight="1">
      <c r="A19" s="139" t="s">
        <v>650</v>
      </c>
      <c r="B19" s="174">
        <v>278</v>
      </c>
      <c r="C19" s="174">
        <v>270</v>
      </c>
      <c r="D19" s="174">
        <v>225</v>
      </c>
      <c r="E19" s="174">
        <v>243</v>
      </c>
      <c r="F19" s="174">
        <v>266</v>
      </c>
      <c r="G19" s="174">
        <v>226</v>
      </c>
      <c r="H19" s="174">
        <v>234</v>
      </c>
      <c r="I19" s="174">
        <v>242</v>
      </c>
      <c r="J19" s="174">
        <v>220</v>
      </c>
      <c r="K19" s="174">
        <v>105</v>
      </c>
      <c r="L19" s="174">
        <v>115</v>
      </c>
      <c r="M19" s="174"/>
      <c r="N19" s="174"/>
      <c r="O19" s="174">
        <f>SUM(P19:Q19)</f>
        <v>231</v>
      </c>
      <c r="P19" s="174">
        <v>123</v>
      </c>
      <c r="Q19" s="174">
        <v>108</v>
      </c>
      <c r="R19" s="173">
        <f>IF(S19="","",(SUM(S19,T19)))</f>
        <v>254</v>
      </c>
      <c r="S19" s="173">
        <v>125</v>
      </c>
      <c r="T19" s="173">
        <v>129</v>
      </c>
      <c r="U19" s="173">
        <f>IF(V19="","",(SUM(V19,W19)))</f>
        <v>240</v>
      </c>
      <c r="V19" s="173">
        <v>129</v>
      </c>
      <c r="W19" s="173">
        <v>111</v>
      </c>
      <c r="X19" s="169">
        <f>IF(R19="","",(R19-U19))</f>
        <v>14</v>
      </c>
      <c r="Y19" s="23" t="s">
        <v>650</v>
      </c>
      <c r="Z19" s="151"/>
    </row>
    <row r="20" spans="1:26" ht="12" customHeight="1">
      <c r="A20" s="139" t="s">
        <v>649</v>
      </c>
      <c r="B20" s="175">
        <v>143</v>
      </c>
      <c r="C20" s="175">
        <v>129</v>
      </c>
      <c r="D20" s="174">
        <v>140</v>
      </c>
      <c r="E20" s="174">
        <v>128</v>
      </c>
      <c r="F20" s="174">
        <v>153</v>
      </c>
      <c r="G20" s="174">
        <v>133</v>
      </c>
      <c r="H20" s="174">
        <v>147</v>
      </c>
      <c r="I20" s="174">
        <v>139</v>
      </c>
      <c r="J20" s="174">
        <v>162</v>
      </c>
      <c r="K20" s="174">
        <v>84</v>
      </c>
      <c r="L20" s="174">
        <v>78</v>
      </c>
      <c r="M20" s="174"/>
      <c r="N20" s="174"/>
      <c r="O20" s="174">
        <f>SUM(P20:Q20)</f>
        <v>120</v>
      </c>
      <c r="P20" s="174">
        <v>67</v>
      </c>
      <c r="Q20" s="174">
        <v>53</v>
      </c>
      <c r="R20" s="173">
        <f>IF(S20="","",(SUM(S20,T20)))</f>
        <v>146</v>
      </c>
      <c r="S20" s="173">
        <v>77</v>
      </c>
      <c r="T20" s="173">
        <v>69</v>
      </c>
      <c r="U20" s="173">
        <f>IF(V20="","",(SUM(V20,W20)))</f>
        <v>129</v>
      </c>
      <c r="V20" s="173">
        <v>68</v>
      </c>
      <c r="W20" s="173">
        <v>61</v>
      </c>
      <c r="X20" s="169">
        <f>IF(R20="","",(R20-U20))</f>
        <v>17</v>
      </c>
      <c r="Y20" s="23" t="s">
        <v>649</v>
      </c>
      <c r="Z20" s="151"/>
    </row>
    <row r="21" spans="1:26" ht="12" customHeight="1">
      <c r="A21" s="139"/>
      <c r="B21" s="174"/>
      <c r="C21" s="174"/>
      <c r="D21" s="177"/>
      <c r="E21" s="177"/>
      <c r="F21" s="174"/>
      <c r="G21" s="174"/>
      <c r="H21" s="174"/>
      <c r="I21" s="174"/>
      <c r="J21" s="174"/>
      <c r="K21" s="174"/>
      <c r="L21" s="174"/>
      <c r="M21" s="174"/>
      <c r="N21" s="174"/>
      <c r="O21" s="174"/>
      <c r="P21" s="174"/>
      <c r="Q21" s="174"/>
      <c r="R21" s="173"/>
      <c r="S21" s="173"/>
      <c r="T21" s="173"/>
      <c r="U21" s="173"/>
      <c r="V21" s="173"/>
      <c r="W21" s="173"/>
      <c r="X21" s="169"/>
      <c r="Y21" s="23"/>
      <c r="Z21" s="151"/>
    </row>
    <row r="22" spans="1:26" ht="12" customHeight="1">
      <c r="A22" s="139" t="s">
        <v>648</v>
      </c>
      <c r="B22" s="174">
        <f t="shared" ref="B22:I22" si="0">SUM(B23:B27)</f>
        <v>723</v>
      </c>
      <c r="C22" s="174">
        <f t="shared" si="0"/>
        <v>681</v>
      </c>
      <c r="D22" s="174">
        <f t="shared" si="0"/>
        <v>693</v>
      </c>
      <c r="E22" s="174">
        <f t="shared" si="0"/>
        <v>640</v>
      </c>
      <c r="F22" s="174">
        <f t="shared" si="0"/>
        <v>677</v>
      </c>
      <c r="G22" s="174">
        <f t="shared" si="0"/>
        <v>667</v>
      </c>
      <c r="H22" s="174">
        <f t="shared" si="0"/>
        <v>712</v>
      </c>
      <c r="I22" s="174">
        <f t="shared" si="0"/>
        <v>600</v>
      </c>
      <c r="J22" s="174">
        <f t="shared" ref="J22:J27" si="1">SUM(K22:L22)</f>
        <v>629</v>
      </c>
      <c r="K22" s="174">
        <f>SUM(K23:K27)</f>
        <v>326</v>
      </c>
      <c r="L22" s="174">
        <f>SUM(L23:L27)</f>
        <v>303</v>
      </c>
      <c r="M22" s="174"/>
      <c r="N22" s="174"/>
      <c r="O22" s="174">
        <f t="shared" ref="O22:O27" si="2">SUM(P22:Q22)</f>
        <v>586</v>
      </c>
      <c r="P22" s="174">
        <f>SUM(P23:P27)</f>
        <v>323</v>
      </c>
      <c r="Q22" s="174">
        <f>SUM(Q23:Q27)</f>
        <v>263</v>
      </c>
      <c r="R22" s="174">
        <f>SUM(S22:T22)</f>
        <v>724</v>
      </c>
      <c r="S22" s="174">
        <f>SUM(S23:S27)</f>
        <v>373</v>
      </c>
      <c r="T22" s="174">
        <f>SUM(T23:T27)</f>
        <v>351</v>
      </c>
      <c r="U22" s="174">
        <f t="shared" ref="U22:U27" si="3">IF(V22="","",(SUM(V22,W22)))</f>
        <v>588</v>
      </c>
      <c r="V22" s="174">
        <f>SUM(V23:V27)</f>
        <v>326</v>
      </c>
      <c r="W22" s="174">
        <f>SUM(W23:W27)</f>
        <v>262</v>
      </c>
      <c r="X22" s="169">
        <f>R22-U22</f>
        <v>136</v>
      </c>
      <c r="Y22" s="23" t="s">
        <v>648</v>
      </c>
      <c r="Z22" s="151"/>
    </row>
    <row r="23" spans="1:26" ht="12" customHeight="1">
      <c r="A23" s="139" t="s">
        <v>647</v>
      </c>
      <c r="B23" s="174">
        <v>73</v>
      </c>
      <c r="C23" s="174">
        <v>82</v>
      </c>
      <c r="D23" s="174">
        <v>63</v>
      </c>
      <c r="E23" s="174">
        <v>53</v>
      </c>
      <c r="F23" s="174">
        <v>80</v>
      </c>
      <c r="G23" s="174">
        <v>72</v>
      </c>
      <c r="H23" s="174">
        <v>97</v>
      </c>
      <c r="I23" s="174">
        <v>63</v>
      </c>
      <c r="J23" s="174">
        <f t="shared" si="1"/>
        <v>81</v>
      </c>
      <c r="K23" s="174">
        <v>37</v>
      </c>
      <c r="L23" s="174">
        <v>44</v>
      </c>
      <c r="M23" s="174"/>
      <c r="N23" s="174"/>
      <c r="O23" s="174">
        <f t="shared" si="2"/>
        <v>49</v>
      </c>
      <c r="P23" s="174">
        <v>27</v>
      </c>
      <c r="Q23" s="174">
        <v>22</v>
      </c>
      <c r="R23" s="173">
        <f>IF(S23="","",(SUM(S23,T23)))</f>
        <v>112</v>
      </c>
      <c r="S23" s="173">
        <v>47</v>
      </c>
      <c r="T23" s="173">
        <v>65</v>
      </c>
      <c r="U23" s="173">
        <f t="shared" si="3"/>
        <v>66</v>
      </c>
      <c r="V23" s="173">
        <v>35</v>
      </c>
      <c r="W23" s="173">
        <v>31</v>
      </c>
      <c r="X23" s="169">
        <f>IF(R23="","",(R23-U23))</f>
        <v>46</v>
      </c>
      <c r="Y23" s="23" t="s">
        <v>647</v>
      </c>
      <c r="Z23" s="151"/>
    </row>
    <row r="24" spans="1:26" ht="12" customHeight="1">
      <c r="A24" s="139" t="s">
        <v>646</v>
      </c>
      <c r="B24" s="174">
        <v>70</v>
      </c>
      <c r="C24" s="174">
        <v>71</v>
      </c>
      <c r="D24" s="174">
        <v>63</v>
      </c>
      <c r="E24" s="174">
        <v>79</v>
      </c>
      <c r="F24" s="174">
        <v>74</v>
      </c>
      <c r="G24" s="174">
        <v>61</v>
      </c>
      <c r="H24" s="174">
        <v>63</v>
      </c>
      <c r="I24" s="174">
        <v>48</v>
      </c>
      <c r="J24" s="174">
        <f t="shared" si="1"/>
        <v>64</v>
      </c>
      <c r="K24" s="174">
        <v>32</v>
      </c>
      <c r="L24" s="174">
        <v>32</v>
      </c>
      <c r="M24" s="174"/>
      <c r="N24" s="174"/>
      <c r="O24" s="174">
        <f t="shared" si="2"/>
        <v>66</v>
      </c>
      <c r="P24" s="174">
        <v>35</v>
      </c>
      <c r="Q24" s="174">
        <v>31</v>
      </c>
      <c r="R24" s="173">
        <f>IF(S24="","",(SUM(S24,T24)))</f>
        <v>70</v>
      </c>
      <c r="S24" s="173">
        <v>36</v>
      </c>
      <c r="T24" s="173">
        <v>34</v>
      </c>
      <c r="U24" s="173">
        <f t="shared" si="3"/>
        <v>43</v>
      </c>
      <c r="V24" s="173">
        <v>24</v>
      </c>
      <c r="W24" s="173">
        <v>19</v>
      </c>
      <c r="X24" s="169">
        <f>IF(R24="","",(R24-U24))</f>
        <v>27</v>
      </c>
      <c r="Y24" s="23" t="s">
        <v>646</v>
      </c>
      <c r="Z24" s="151"/>
    </row>
    <row r="25" spans="1:26" ht="12" customHeight="1">
      <c r="A25" s="139" t="s">
        <v>645</v>
      </c>
      <c r="B25" s="174">
        <v>244</v>
      </c>
      <c r="C25" s="174">
        <v>158</v>
      </c>
      <c r="D25" s="174">
        <v>205</v>
      </c>
      <c r="E25" s="174">
        <v>200</v>
      </c>
      <c r="F25" s="174">
        <v>173</v>
      </c>
      <c r="G25" s="174">
        <v>202</v>
      </c>
      <c r="H25" s="174">
        <v>196</v>
      </c>
      <c r="I25" s="174">
        <v>198</v>
      </c>
      <c r="J25" s="174">
        <f t="shared" si="1"/>
        <v>200</v>
      </c>
      <c r="K25" s="174">
        <v>112</v>
      </c>
      <c r="L25" s="174">
        <v>88</v>
      </c>
      <c r="M25" s="174"/>
      <c r="N25" s="174"/>
      <c r="O25" s="174">
        <f t="shared" si="2"/>
        <v>192</v>
      </c>
      <c r="P25" s="174">
        <v>107</v>
      </c>
      <c r="Q25" s="174">
        <v>85</v>
      </c>
      <c r="R25" s="173">
        <f>IF(S25="","",(SUM(S25,T25)))</f>
        <v>211</v>
      </c>
      <c r="S25" s="173">
        <v>118</v>
      </c>
      <c r="T25" s="173">
        <v>93</v>
      </c>
      <c r="U25" s="173">
        <f t="shared" si="3"/>
        <v>179</v>
      </c>
      <c r="V25" s="173">
        <v>96</v>
      </c>
      <c r="W25" s="173">
        <v>83</v>
      </c>
      <c r="X25" s="169">
        <f>IF(R25="","",(R25-U25))</f>
        <v>32</v>
      </c>
      <c r="Y25" s="23" t="s">
        <v>645</v>
      </c>
      <c r="Z25" s="151"/>
    </row>
    <row r="26" spans="1:26" ht="12" customHeight="1">
      <c r="A26" s="139" t="s">
        <v>644</v>
      </c>
      <c r="B26" s="174">
        <v>230</v>
      </c>
      <c r="C26" s="174">
        <v>286</v>
      </c>
      <c r="D26" s="174">
        <v>296</v>
      </c>
      <c r="E26" s="174">
        <v>221</v>
      </c>
      <c r="F26" s="174">
        <v>277</v>
      </c>
      <c r="G26" s="174">
        <v>257</v>
      </c>
      <c r="H26" s="174">
        <v>281</v>
      </c>
      <c r="I26" s="174">
        <v>237</v>
      </c>
      <c r="J26" s="174">
        <f t="shared" si="1"/>
        <v>226</v>
      </c>
      <c r="K26" s="174">
        <v>115</v>
      </c>
      <c r="L26" s="174">
        <v>111</v>
      </c>
      <c r="M26" s="174"/>
      <c r="N26" s="174"/>
      <c r="O26" s="174">
        <f t="shared" si="2"/>
        <v>198</v>
      </c>
      <c r="P26" s="174">
        <v>115</v>
      </c>
      <c r="Q26" s="174">
        <v>83</v>
      </c>
      <c r="R26" s="173">
        <f>IF(S26="","",(SUM(S26,T26)))</f>
        <v>247</v>
      </c>
      <c r="S26" s="173">
        <v>124</v>
      </c>
      <c r="T26" s="173">
        <v>123</v>
      </c>
      <c r="U26" s="173">
        <f t="shared" si="3"/>
        <v>222</v>
      </c>
      <c r="V26" s="173">
        <v>132</v>
      </c>
      <c r="W26" s="173">
        <v>90</v>
      </c>
      <c r="X26" s="169">
        <f>IF(R26="","",(R26-U26))</f>
        <v>25</v>
      </c>
      <c r="Y26" s="23" t="s">
        <v>644</v>
      </c>
      <c r="Z26" s="151"/>
    </row>
    <row r="27" spans="1:26" ht="12" customHeight="1">
      <c r="A27" s="139" t="s">
        <v>643</v>
      </c>
      <c r="B27" s="174">
        <v>106</v>
      </c>
      <c r="C27" s="174">
        <v>84</v>
      </c>
      <c r="D27" s="174">
        <v>66</v>
      </c>
      <c r="E27" s="174">
        <v>87</v>
      </c>
      <c r="F27" s="174">
        <v>73</v>
      </c>
      <c r="G27" s="174">
        <v>75</v>
      </c>
      <c r="H27" s="174">
        <v>75</v>
      </c>
      <c r="I27" s="174">
        <v>54</v>
      </c>
      <c r="J27" s="174">
        <f t="shared" si="1"/>
        <v>58</v>
      </c>
      <c r="K27" s="174">
        <v>30</v>
      </c>
      <c r="L27" s="174">
        <v>28</v>
      </c>
      <c r="M27" s="174"/>
      <c r="N27" s="174"/>
      <c r="O27" s="174">
        <f t="shared" si="2"/>
        <v>81</v>
      </c>
      <c r="P27" s="174">
        <v>39</v>
      </c>
      <c r="Q27" s="174">
        <v>42</v>
      </c>
      <c r="R27" s="173">
        <f>IF(S27="","",(SUM(S27,T27)))</f>
        <v>84</v>
      </c>
      <c r="S27" s="173">
        <v>48</v>
      </c>
      <c r="T27" s="173">
        <v>36</v>
      </c>
      <c r="U27" s="173">
        <f t="shared" si="3"/>
        <v>78</v>
      </c>
      <c r="V27" s="173">
        <v>39</v>
      </c>
      <c r="W27" s="173">
        <v>39</v>
      </c>
      <c r="X27" s="169">
        <f>IF(R27="","",(R27-U27))</f>
        <v>6</v>
      </c>
      <c r="Y27" s="23" t="s">
        <v>643</v>
      </c>
      <c r="Z27" s="151"/>
    </row>
    <row r="28" spans="1:26" ht="12" customHeight="1">
      <c r="A28" s="139"/>
      <c r="B28" s="174"/>
      <c r="C28" s="174"/>
      <c r="D28" s="174"/>
      <c r="E28" s="174"/>
      <c r="F28" s="174"/>
      <c r="G28" s="174"/>
      <c r="H28" s="174"/>
      <c r="I28" s="174"/>
      <c r="J28" s="174"/>
      <c r="K28" s="174"/>
      <c r="L28" s="174"/>
      <c r="M28" s="174"/>
      <c r="N28" s="174"/>
      <c r="O28" s="174"/>
      <c r="P28" s="174"/>
      <c r="Q28" s="174"/>
      <c r="R28" s="173"/>
      <c r="S28" s="173"/>
      <c r="T28" s="173"/>
      <c r="U28" s="173"/>
      <c r="V28" s="173"/>
      <c r="W28" s="173"/>
      <c r="X28" s="169"/>
      <c r="Y28" s="23"/>
      <c r="Z28" s="151"/>
    </row>
    <row r="29" spans="1:26" ht="12" customHeight="1">
      <c r="A29" s="139" t="s">
        <v>642</v>
      </c>
      <c r="B29" s="174">
        <f t="shared" ref="B29:I29" si="4">SUM(B30:B33)</f>
        <v>409</v>
      </c>
      <c r="C29" s="174">
        <f t="shared" si="4"/>
        <v>429</v>
      </c>
      <c r="D29" s="174">
        <f t="shared" si="4"/>
        <v>391</v>
      </c>
      <c r="E29" s="174">
        <f t="shared" si="4"/>
        <v>350</v>
      </c>
      <c r="F29" s="174">
        <f t="shared" si="4"/>
        <v>416</v>
      </c>
      <c r="G29" s="174">
        <f t="shared" si="4"/>
        <v>393</v>
      </c>
      <c r="H29" s="174">
        <f t="shared" si="4"/>
        <v>442</v>
      </c>
      <c r="I29" s="174">
        <f t="shared" si="4"/>
        <v>336</v>
      </c>
      <c r="J29" s="174">
        <f>SUM(K29:L29)</f>
        <v>418</v>
      </c>
      <c r="K29" s="174">
        <f>SUM(K30:K33)</f>
        <v>209</v>
      </c>
      <c r="L29" s="174">
        <f>SUM(L30:L33)</f>
        <v>209</v>
      </c>
      <c r="M29" s="174"/>
      <c r="N29" s="174"/>
      <c r="O29" s="174">
        <f>SUM(P29:Q29)</f>
        <v>303</v>
      </c>
      <c r="P29" s="174">
        <f>SUM(P30:P33)</f>
        <v>167</v>
      </c>
      <c r="Q29" s="174">
        <f>SUM(Q30:Q33)</f>
        <v>136</v>
      </c>
      <c r="R29" s="174">
        <f>SUM(S29:T29)</f>
        <v>367</v>
      </c>
      <c r="S29" s="174">
        <f>SUM(S30:S33)</f>
        <v>180</v>
      </c>
      <c r="T29" s="174">
        <f>SUM(T30:T33)</f>
        <v>187</v>
      </c>
      <c r="U29" s="174">
        <f>IF(V29="","",(SUM(V29,W29)))</f>
        <v>375</v>
      </c>
      <c r="V29" s="174">
        <f>SUM(V30:V33)</f>
        <v>209</v>
      </c>
      <c r="W29" s="174">
        <f>SUM(W30:W33)</f>
        <v>166</v>
      </c>
      <c r="X29" s="169">
        <f>R29-U29</f>
        <v>-8</v>
      </c>
      <c r="Y29" s="23" t="s">
        <v>642</v>
      </c>
      <c r="Z29" s="151"/>
    </row>
    <row r="30" spans="1:26" ht="12" customHeight="1">
      <c r="A30" s="139" t="s">
        <v>641</v>
      </c>
      <c r="B30" s="174">
        <v>94</v>
      </c>
      <c r="C30" s="174">
        <v>113</v>
      </c>
      <c r="D30" s="174">
        <v>89</v>
      </c>
      <c r="E30" s="174">
        <v>111</v>
      </c>
      <c r="F30" s="174">
        <v>89</v>
      </c>
      <c r="G30" s="174">
        <v>107</v>
      </c>
      <c r="H30" s="174">
        <v>96</v>
      </c>
      <c r="I30" s="174">
        <v>91</v>
      </c>
      <c r="J30" s="174">
        <f>SUM(K30:L30)</f>
        <v>84</v>
      </c>
      <c r="K30" s="174">
        <v>45</v>
      </c>
      <c r="L30" s="174">
        <v>39</v>
      </c>
      <c r="M30" s="174"/>
      <c r="N30" s="174"/>
      <c r="O30" s="174">
        <f>SUM(P30:Q30)</f>
        <v>67</v>
      </c>
      <c r="P30" s="174">
        <v>33</v>
      </c>
      <c r="Q30" s="174">
        <v>34</v>
      </c>
      <c r="R30" s="174">
        <f>IF(S30="","",(SUM(S30,T30)))</f>
        <v>84</v>
      </c>
      <c r="S30" s="173">
        <v>44</v>
      </c>
      <c r="T30" s="173">
        <v>40</v>
      </c>
      <c r="U30" s="174">
        <f>IF(V30="","",(SUM(V30,W30)))</f>
        <v>110</v>
      </c>
      <c r="V30" s="173">
        <v>56</v>
      </c>
      <c r="W30" s="173">
        <v>54</v>
      </c>
      <c r="X30" s="169">
        <f>IF(R30="","",(R30-U30))</f>
        <v>-26</v>
      </c>
      <c r="Y30" s="23" t="s">
        <v>641</v>
      </c>
      <c r="Z30" s="151"/>
    </row>
    <row r="31" spans="1:26" ht="9.75" customHeight="1">
      <c r="A31" s="139" t="s">
        <v>640</v>
      </c>
      <c r="B31" s="174">
        <v>122</v>
      </c>
      <c r="C31" s="174">
        <v>110</v>
      </c>
      <c r="D31" s="174">
        <v>116</v>
      </c>
      <c r="E31" s="174">
        <v>107</v>
      </c>
      <c r="F31" s="174">
        <v>125</v>
      </c>
      <c r="G31" s="174">
        <v>124</v>
      </c>
      <c r="H31" s="174">
        <v>124</v>
      </c>
      <c r="I31" s="174">
        <v>78</v>
      </c>
      <c r="J31" s="174">
        <f>SUM(K31:L31)</f>
        <v>138</v>
      </c>
      <c r="K31" s="174">
        <v>65</v>
      </c>
      <c r="L31" s="174">
        <v>73</v>
      </c>
      <c r="M31" s="174"/>
      <c r="N31" s="174"/>
      <c r="O31" s="174">
        <f>SUM(P31:Q31)</f>
        <v>104</v>
      </c>
      <c r="P31" s="174">
        <v>62</v>
      </c>
      <c r="Q31" s="174">
        <v>42</v>
      </c>
      <c r="R31" s="174">
        <f>IF(S31="","",(SUM(S31,T31)))</f>
        <v>97</v>
      </c>
      <c r="S31" s="173">
        <v>45</v>
      </c>
      <c r="T31" s="173">
        <v>52</v>
      </c>
      <c r="U31" s="174">
        <f>IF(V31="","",(SUM(V31,W31)))</f>
        <v>110</v>
      </c>
      <c r="V31" s="173">
        <v>66</v>
      </c>
      <c r="W31" s="173">
        <v>44</v>
      </c>
      <c r="X31" s="169">
        <f>IF(R31="","",(R31-U31))</f>
        <v>-13</v>
      </c>
      <c r="Y31" s="23" t="s">
        <v>640</v>
      </c>
      <c r="Z31" s="151"/>
    </row>
    <row r="32" spans="1:26" ht="12" customHeight="1">
      <c r="A32" s="139" t="s">
        <v>639</v>
      </c>
      <c r="B32" s="174">
        <v>135</v>
      </c>
      <c r="C32" s="174">
        <v>134</v>
      </c>
      <c r="D32" s="174">
        <v>135</v>
      </c>
      <c r="E32" s="174">
        <v>80</v>
      </c>
      <c r="F32" s="174">
        <v>120</v>
      </c>
      <c r="G32" s="174">
        <v>110</v>
      </c>
      <c r="H32" s="174">
        <v>149</v>
      </c>
      <c r="I32" s="174">
        <v>107</v>
      </c>
      <c r="J32" s="174">
        <f>SUM(K32:L32)</f>
        <v>115</v>
      </c>
      <c r="K32" s="174">
        <v>57</v>
      </c>
      <c r="L32" s="174">
        <v>58</v>
      </c>
      <c r="M32" s="174"/>
      <c r="N32" s="174"/>
      <c r="O32" s="174">
        <f>SUM(P32:Q32)</f>
        <v>84</v>
      </c>
      <c r="P32" s="174">
        <v>46</v>
      </c>
      <c r="Q32" s="174">
        <v>38</v>
      </c>
      <c r="R32" s="174">
        <f>IF(S32="","",(SUM(S32,T32)))</f>
        <v>128</v>
      </c>
      <c r="S32" s="173">
        <v>63</v>
      </c>
      <c r="T32" s="173">
        <v>65</v>
      </c>
      <c r="U32" s="174">
        <f>IF(V32="","",(SUM(V32,W32)))</f>
        <v>100</v>
      </c>
      <c r="V32" s="173">
        <v>60</v>
      </c>
      <c r="W32" s="173">
        <v>40</v>
      </c>
      <c r="X32" s="169">
        <f>IF(R32="","",(R32-U32))</f>
        <v>28</v>
      </c>
      <c r="Y32" s="23" t="s">
        <v>639</v>
      </c>
      <c r="Z32" s="151"/>
    </row>
    <row r="33" spans="1:26" ht="12" customHeight="1">
      <c r="A33" s="139" t="s">
        <v>638</v>
      </c>
      <c r="B33" s="174">
        <v>58</v>
      </c>
      <c r="C33" s="174">
        <v>72</v>
      </c>
      <c r="D33" s="174">
        <v>51</v>
      </c>
      <c r="E33" s="174">
        <v>52</v>
      </c>
      <c r="F33" s="174">
        <v>82</v>
      </c>
      <c r="G33" s="174">
        <v>52</v>
      </c>
      <c r="H33" s="174">
        <v>73</v>
      </c>
      <c r="I33" s="174">
        <v>60</v>
      </c>
      <c r="J33" s="174">
        <f>SUM(K33:L33)</f>
        <v>81</v>
      </c>
      <c r="K33" s="174">
        <v>42</v>
      </c>
      <c r="L33" s="174">
        <v>39</v>
      </c>
      <c r="M33" s="174"/>
      <c r="N33" s="174"/>
      <c r="O33" s="174">
        <f>SUM(P33:Q33)</f>
        <v>48</v>
      </c>
      <c r="P33" s="174">
        <v>26</v>
      </c>
      <c r="Q33" s="174">
        <v>22</v>
      </c>
      <c r="R33" s="174">
        <f>IF(S33="","",(SUM(S33,T33)))</f>
        <v>58</v>
      </c>
      <c r="S33" s="173">
        <v>28</v>
      </c>
      <c r="T33" s="173">
        <v>30</v>
      </c>
      <c r="U33" s="174">
        <f>IF(V33="","",(SUM(V33,W33)))</f>
        <v>55</v>
      </c>
      <c r="V33" s="173">
        <v>27</v>
      </c>
      <c r="W33" s="173">
        <v>28</v>
      </c>
      <c r="X33" s="169">
        <f>IF(R33="","",(R33-U33))</f>
        <v>3</v>
      </c>
      <c r="Y33" s="23" t="s">
        <v>638</v>
      </c>
      <c r="Z33" s="151"/>
    </row>
    <row r="34" spans="1:26" ht="12" customHeight="1">
      <c r="A34" s="139"/>
      <c r="B34" s="174"/>
      <c r="C34" s="174"/>
      <c r="D34" s="174"/>
      <c r="E34" s="174"/>
      <c r="F34" s="174"/>
      <c r="G34" s="174"/>
      <c r="H34" s="174"/>
      <c r="I34" s="174"/>
      <c r="J34" s="174"/>
      <c r="K34" s="174"/>
      <c r="L34" s="174"/>
      <c r="M34" s="174"/>
      <c r="N34" s="174"/>
      <c r="O34" s="174"/>
      <c r="P34" s="174"/>
      <c r="Q34" s="174"/>
      <c r="R34" s="173"/>
      <c r="S34" s="173"/>
      <c r="T34" s="173"/>
      <c r="U34" s="173"/>
      <c r="V34" s="173"/>
      <c r="W34" s="173"/>
      <c r="X34" s="169"/>
      <c r="Y34" s="23"/>
      <c r="Z34" s="151"/>
    </row>
    <row r="35" spans="1:26" ht="12" customHeight="1">
      <c r="A35" s="139" t="s">
        <v>637</v>
      </c>
      <c r="B35" s="174">
        <f t="shared" ref="B35:I35" si="5">SUM(B36:B43)</f>
        <v>733</v>
      </c>
      <c r="C35" s="174">
        <f t="shared" si="5"/>
        <v>873</v>
      </c>
      <c r="D35" s="174">
        <f t="shared" si="5"/>
        <v>753</v>
      </c>
      <c r="E35" s="174">
        <f t="shared" si="5"/>
        <v>785</v>
      </c>
      <c r="F35" s="174">
        <f t="shared" si="5"/>
        <v>732</v>
      </c>
      <c r="G35" s="174">
        <f t="shared" si="5"/>
        <v>745</v>
      </c>
      <c r="H35" s="174">
        <f t="shared" si="5"/>
        <v>710</v>
      </c>
      <c r="I35" s="174">
        <f t="shared" si="5"/>
        <v>777</v>
      </c>
      <c r="J35" s="174">
        <f t="shared" ref="J35:J43" si="6">SUM(K35:L35)</f>
        <v>686</v>
      </c>
      <c r="K35" s="174">
        <f>SUM(K36:K43)</f>
        <v>349</v>
      </c>
      <c r="L35" s="174">
        <f>SUM(L36:L43)</f>
        <v>337</v>
      </c>
      <c r="M35" s="174"/>
      <c r="N35" s="174"/>
      <c r="O35" s="174">
        <f t="shared" ref="O35:O43" si="7">SUM(P35:Q35)</f>
        <v>712</v>
      </c>
      <c r="P35" s="174">
        <f>SUM(P36:P43)</f>
        <v>391</v>
      </c>
      <c r="Q35" s="174">
        <f>SUM(Q36:Q43)</f>
        <v>321</v>
      </c>
      <c r="R35" s="174">
        <f>SUM(S35:T35)</f>
        <v>749</v>
      </c>
      <c r="S35" s="174">
        <f>SUM(S36:S43)</f>
        <v>408</v>
      </c>
      <c r="T35" s="174">
        <f>SUM(T36:T43)</f>
        <v>341</v>
      </c>
      <c r="U35" s="174">
        <f t="shared" ref="U35:U43" si="8">IF(V35="","",(SUM(V35,W35)))</f>
        <v>716</v>
      </c>
      <c r="V35" s="174">
        <f>SUM(V36:V43)</f>
        <v>386</v>
      </c>
      <c r="W35" s="174">
        <f>SUM(W36:W43)</f>
        <v>330</v>
      </c>
      <c r="X35" s="169">
        <f>R35-U35</f>
        <v>33</v>
      </c>
      <c r="Y35" s="23" t="s">
        <v>637</v>
      </c>
      <c r="Z35" s="151"/>
    </row>
    <row r="36" spans="1:26" ht="12" customHeight="1">
      <c r="A36" s="139" t="s">
        <v>636</v>
      </c>
      <c r="B36" s="174">
        <v>257</v>
      </c>
      <c r="C36" s="174">
        <v>308</v>
      </c>
      <c r="D36" s="174">
        <v>323</v>
      </c>
      <c r="E36" s="174">
        <v>287</v>
      </c>
      <c r="F36" s="174">
        <v>248</v>
      </c>
      <c r="G36" s="174">
        <v>307</v>
      </c>
      <c r="H36" s="174">
        <v>291</v>
      </c>
      <c r="I36" s="174">
        <v>275</v>
      </c>
      <c r="J36" s="174">
        <f t="shared" si="6"/>
        <v>246</v>
      </c>
      <c r="K36" s="174">
        <v>135</v>
      </c>
      <c r="L36" s="174">
        <v>111</v>
      </c>
      <c r="M36" s="174"/>
      <c r="N36" s="174"/>
      <c r="O36" s="174">
        <f t="shared" si="7"/>
        <v>255</v>
      </c>
      <c r="P36" s="174">
        <v>145</v>
      </c>
      <c r="Q36" s="174">
        <v>110</v>
      </c>
      <c r="R36" s="174">
        <f t="shared" ref="R36:R43" si="9">IF(S36="","",(SUM(S36,T36)))</f>
        <v>263</v>
      </c>
      <c r="S36" s="173">
        <v>161</v>
      </c>
      <c r="T36" s="173">
        <v>102</v>
      </c>
      <c r="U36" s="174">
        <f t="shared" si="8"/>
        <v>268</v>
      </c>
      <c r="V36" s="173">
        <v>155</v>
      </c>
      <c r="W36" s="173">
        <v>113</v>
      </c>
      <c r="X36" s="169">
        <f t="shared" ref="X36:X43" si="10">IF(R36="","",(R36-U36))</f>
        <v>-5</v>
      </c>
      <c r="Y36" s="23" t="s">
        <v>636</v>
      </c>
      <c r="Z36" s="151"/>
    </row>
    <row r="37" spans="1:26" ht="9.75" customHeight="1">
      <c r="A37" s="139" t="s">
        <v>635</v>
      </c>
      <c r="B37" s="174">
        <v>29</v>
      </c>
      <c r="C37" s="174">
        <v>21</v>
      </c>
      <c r="D37" s="174">
        <v>21</v>
      </c>
      <c r="E37" s="174">
        <v>24</v>
      </c>
      <c r="F37" s="174">
        <v>37</v>
      </c>
      <c r="G37" s="174">
        <v>21</v>
      </c>
      <c r="H37" s="174">
        <v>34</v>
      </c>
      <c r="I37" s="174">
        <v>20</v>
      </c>
      <c r="J37" s="174">
        <f t="shared" si="6"/>
        <v>20</v>
      </c>
      <c r="K37" s="174">
        <v>9</v>
      </c>
      <c r="L37" s="174">
        <v>11</v>
      </c>
      <c r="M37" s="174"/>
      <c r="N37" s="174"/>
      <c r="O37" s="174">
        <f t="shared" si="7"/>
        <v>22</v>
      </c>
      <c r="P37" s="174">
        <v>11</v>
      </c>
      <c r="Q37" s="174">
        <v>11</v>
      </c>
      <c r="R37" s="174">
        <f t="shared" si="9"/>
        <v>28</v>
      </c>
      <c r="S37" s="173">
        <v>14</v>
      </c>
      <c r="T37" s="173">
        <v>14</v>
      </c>
      <c r="U37" s="174">
        <f t="shared" si="8"/>
        <v>16</v>
      </c>
      <c r="V37" s="173">
        <v>11</v>
      </c>
      <c r="W37" s="173">
        <v>5</v>
      </c>
      <c r="X37" s="169">
        <f t="shared" si="10"/>
        <v>12</v>
      </c>
      <c r="Y37" s="23" t="s">
        <v>635</v>
      </c>
      <c r="Z37" s="151"/>
    </row>
    <row r="38" spans="1:26" ht="12" customHeight="1">
      <c r="A38" s="139" t="s">
        <v>634</v>
      </c>
      <c r="B38" s="174">
        <v>55</v>
      </c>
      <c r="C38" s="174">
        <v>52</v>
      </c>
      <c r="D38" s="174">
        <v>48</v>
      </c>
      <c r="E38" s="174">
        <v>53</v>
      </c>
      <c r="F38" s="174">
        <v>83</v>
      </c>
      <c r="G38" s="174">
        <v>44</v>
      </c>
      <c r="H38" s="174">
        <v>30</v>
      </c>
      <c r="I38" s="174">
        <v>60</v>
      </c>
      <c r="J38" s="174">
        <f t="shared" si="6"/>
        <v>59</v>
      </c>
      <c r="K38" s="174">
        <v>29</v>
      </c>
      <c r="L38" s="174">
        <v>30</v>
      </c>
      <c r="M38" s="174"/>
      <c r="N38" s="174"/>
      <c r="O38" s="174">
        <f t="shared" si="7"/>
        <v>63</v>
      </c>
      <c r="P38" s="174">
        <v>37</v>
      </c>
      <c r="Q38" s="174">
        <v>26</v>
      </c>
      <c r="R38" s="174">
        <f t="shared" si="9"/>
        <v>60</v>
      </c>
      <c r="S38" s="173">
        <v>31</v>
      </c>
      <c r="T38" s="173">
        <v>29</v>
      </c>
      <c r="U38" s="174">
        <f t="shared" si="8"/>
        <v>59</v>
      </c>
      <c r="V38" s="173">
        <v>27</v>
      </c>
      <c r="W38" s="173">
        <v>32</v>
      </c>
      <c r="X38" s="169">
        <f t="shared" si="10"/>
        <v>1</v>
      </c>
      <c r="Y38" s="23" t="s">
        <v>634</v>
      </c>
      <c r="Z38" s="151"/>
    </row>
    <row r="39" spans="1:26" ht="12" customHeight="1">
      <c r="A39" s="139" t="s">
        <v>633</v>
      </c>
      <c r="B39" s="174">
        <v>71</v>
      </c>
      <c r="C39" s="174">
        <v>61</v>
      </c>
      <c r="D39" s="174">
        <v>80</v>
      </c>
      <c r="E39" s="174">
        <v>84</v>
      </c>
      <c r="F39" s="174">
        <v>81</v>
      </c>
      <c r="G39" s="174">
        <v>62</v>
      </c>
      <c r="H39" s="174">
        <v>68</v>
      </c>
      <c r="I39" s="174">
        <v>81</v>
      </c>
      <c r="J39" s="174">
        <f t="shared" si="6"/>
        <v>80</v>
      </c>
      <c r="K39" s="174">
        <v>47</v>
      </c>
      <c r="L39" s="174">
        <v>33</v>
      </c>
      <c r="M39" s="174"/>
      <c r="N39" s="174"/>
      <c r="O39" s="174">
        <f t="shared" si="7"/>
        <v>60</v>
      </c>
      <c r="P39" s="174">
        <v>33</v>
      </c>
      <c r="Q39" s="174">
        <v>27</v>
      </c>
      <c r="R39" s="174">
        <f t="shared" si="9"/>
        <v>89</v>
      </c>
      <c r="S39" s="173">
        <v>53</v>
      </c>
      <c r="T39" s="173">
        <v>36</v>
      </c>
      <c r="U39" s="174">
        <f t="shared" si="8"/>
        <v>91</v>
      </c>
      <c r="V39" s="173">
        <v>48</v>
      </c>
      <c r="W39" s="173">
        <v>43</v>
      </c>
      <c r="X39" s="169">
        <f t="shared" si="10"/>
        <v>-2</v>
      </c>
      <c r="Y39" s="23" t="s">
        <v>633</v>
      </c>
      <c r="Z39" s="151"/>
    </row>
    <row r="40" spans="1:26" ht="12" customHeight="1">
      <c r="A40" s="139" t="s">
        <v>632</v>
      </c>
      <c r="B40" s="174">
        <v>67</v>
      </c>
      <c r="C40" s="174">
        <v>55</v>
      </c>
      <c r="D40" s="174">
        <v>32</v>
      </c>
      <c r="E40" s="174">
        <v>32</v>
      </c>
      <c r="F40" s="174">
        <v>43</v>
      </c>
      <c r="G40" s="174">
        <v>31</v>
      </c>
      <c r="H40" s="174">
        <v>51</v>
      </c>
      <c r="I40" s="174">
        <v>36</v>
      </c>
      <c r="J40" s="174">
        <f t="shared" si="6"/>
        <v>52</v>
      </c>
      <c r="K40" s="174">
        <v>22</v>
      </c>
      <c r="L40" s="174">
        <v>30</v>
      </c>
      <c r="M40" s="174"/>
      <c r="N40" s="174"/>
      <c r="O40" s="174">
        <f t="shared" si="7"/>
        <v>34</v>
      </c>
      <c r="P40" s="174">
        <v>23</v>
      </c>
      <c r="Q40" s="174">
        <v>11</v>
      </c>
      <c r="R40" s="174">
        <f t="shared" si="9"/>
        <v>59</v>
      </c>
      <c r="S40" s="173">
        <v>28</v>
      </c>
      <c r="T40" s="173">
        <v>31</v>
      </c>
      <c r="U40" s="174">
        <f t="shared" si="8"/>
        <v>31</v>
      </c>
      <c r="V40" s="173">
        <v>14</v>
      </c>
      <c r="W40" s="173">
        <v>17</v>
      </c>
      <c r="X40" s="169">
        <f t="shared" si="10"/>
        <v>28</v>
      </c>
      <c r="Y40" s="23" t="s">
        <v>632</v>
      </c>
      <c r="Z40" s="151"/>
    </row>
    <row r="41" spans="1:26" ht="12" customHeight="1">
      <c r="A41" s="139" t="s">
        <v>631</v>
      </c>
      <c r="B41" s="174">
        <v>49</v>
      </c>
      <c r="C41" s="174">
        <v>59</v>
      </c>
      <c r="D41" s="174">
        <v>34</v>
      </c>
      <c r="E41" s="174">
        <v>52</v>
      </c>
      <c r="F41" s="174">
        <v>41</v>
      </c>
      <c r="G41" s="174">
        <v>47</v>
      </c>
      <c r="H41" s="174">
        <v>43</v>
      </c>
      <c r="I41" s="174">
        <v>47</v>
      </c>
      <c r="J41" s="174">
        <f t="shared" si="6"/>
        <v>42</v>
      </c>
      <c r="K41" s="174">
        <v>25</v>
      </c>
      <c r="L41" s="174">
        <v>17</v>
      </c>
      <c r="M41" s="174"/>
      <c r="N41" s="174"/>
      <c r="O41" s="174">
        <f t="shared" si="7"/>
        <v>44</v>
      </c>
      <c r="P41" s="174">
        <v>23</v>
      </c>
      <c r="Q41" s="174">
        <v>21</v>
      </c>
      <c r="R41" s="174">
        <f t="shared" si="9"/>
        <v>38</v>
      </c>
      <c r="S41" s="173">
        <v>15</v>
      </c>
      <c r="T41" s="173">
        <v>23</v>
      </c>
      <c r="U41" s="174">
        <f t="shared" si="8"/>
        <v>34</v>
      </c>
      <c r="V41" s="173">
        <v>19</v>
      </c>
      <c r="W41" s="173">
        <v>15</v>
      </c>
      <c r="X41" s="169">
        <f t="shared" si="10"/>
        <v>4</v>
      </c>
      <c r="Y41" s="23" t="s">
        <v>631</v>
      </c>
      <c r="Z41" s="151"/>
    </row>
    <row r="42" spans="1:26" ht="12" customHeight="1">
      <c r="A42" s="139" t="s">
        <v>630</v>
      </c>
      <c r="B42" s="174">
        <v>133</v>
      </c>
      <c r="C42" s="174">
        <v>190</v>
      </c>
      <c r="D42" s="174">
        <v>125</v>
      </c>
      <c r="E42" s="174">
        <v>155</v>
      </c>
      <c r="F42" s="174">
        <v>132</v>
      </c>
      <c r="G42" s="174">
        <v>127</v>
      </c>
      <c r="H42" s="174">
        <v>107</v>
      </c>
      <c r="I42" s="174">
        <v>161</v>
      </c>
      <c r="J42" s="174">
        <f t="shared" si="6"/>
        <v>102</v>
      </c>
      <c r="K42" s="174">
        <v>38</v>
      </c>
      <c r="L42" s="174">
        <v>64</v>
      </c>
      <c r="M42" s="174"/>
      <c r="N42" s="174"/>
      <c r="O42" s="174">
        <f t="shared" si="7"/>
        <v>146</v>
      </c>
      <c r="P42" s="174">
        <v>76</v>
      </c>
      <c r="Q42" s="174">
        <v>70</v>
      </c>
      <c r="R42" s="174">
        <f t="shared" si="9"/>
        <v>107</v>
      </c>
      <c r="S42" s="173">
        <v>49</v>
      </c>
      <c r="T42" s="173">
        <v>58</v>
      </c>
      <c r="U42" s="174">
        <f t="shared" si="8"/>
        <v>114</v>
      </c>
      <c r="V42" s="173">
        <v>58</v>
      </c>
      <c r="W42" s="173">
        <v>56</v>
      </c>
      <c r="X42" s="169">
        <f t="shared" si="10"/>
        <v>-7</v>
      </c>
      <c r="Y42" s="23" t="s">
        <v>630</v>
      </c>
      <c r="Z42" s="151"/>
    </row>
    <row r="43" spans="1:26" ht="12" customHeight="1">
      <c r="A43" s="139" t="s">
        <v>629</v>
      </c>
      <c r="B43" s="174">
        <v>72</v>
      </c>
      <c r="C43" s="174">
        <v>127</v>
      </c>
      <c r="D43" s="174">
        <v>90</v>
      </c>
      <c r="E43" s="174">
        <v>98</v>
      </c>
      <c r="F43" s="174">
        <v>67</v>
      </c>
      <c r="G43" s="174">
        <v>106</v>
      </c>
      <c r="H43" s="174">
        <v>86</v>
      </c>
      <c r="I43" s="174">
        <v>97</v>
      </c>
      <c r="J43" s="174">
        <f t="shared" si="6"/>
        <v>85</v>
      </c>
      <c r="K43" s="174">
        <v>44</v>
      </c>
      <c r="L43" s="174">
        <v>41</v>
      </c>
      <c r="M43" s="174"/>
      <c r="N43" s="174"/>
      <c r="O43" s="174">
        <f t="shared" si="7"/>
        <v>88</v>
      </c>
      <c r="P43" s="174">
        <v>43</v>
      </c>
      <c r="Q43" s="174">
        <v>45</v>
      </c>
      <c r="R43" s="174">
        <f t="shared" si="9"/>
        <v>105</v>
      </c>
      <c r="S43" s="173">
        <v>57</v>
      </c>
      <c r="T43" s="173">
        <v>48</v>
      </c>
      <c r="U43" s="174">
        <f t="shared" si="8"/>
        <v>103</v>
      </c>
      <c r="V43" s="173">
        <v>54</v>
      </c>
      <c r="W43" s="173">
        <v>49</v>
      </c>
      <c r="X43" s="169">
        <f t="shared" si="10"/>
        <v>2</v>
      </c>
      <c r="Y43" s="23" t="s">
        <v>629</v>
      </c>
      <c r="Z43" s="151"/>
    </row>
    <row r="44" spans="1:26" ht="12" customHeight="1">
      <c r="A44" s="139"/>
      <c r="B44" s="174"/>
      <c r="C44" s="174"/>
      <c r="D44" s="174"/>
      <c r="E44" s="174"/>
      <c r="F44" s="174"/>
      <c r="G44" s="174"/>
      <c r="H44" s="174"/>
      <c r="I44" s="174"/>
      <c r="J44" s="174"/>
      <c r="K44" s="174"/>
      <c r="L44" s="174"/>
      <c r="M44" s="174"/>
      <c r="N44" s="174"/>
      <c r="O44" s="174"/>
      <c r="P44" s="174"/>
      <c r="Q44" s="174"/>
      <c r="R44" s="173"/>
      <c r="S44" s="173"/>
      <c r="T44" s="173"/>
      <c r="U44" s="173"/>
      <c r="V44" s="173"/>
      <c r="W44" s="173"/>
      <c r="X44" s="169"/>
      <c r="Y44" s="23"/>
      <c r="Z44" s="151"/>
    </row>
    <row r="45" spans="1:26" ht="12" customHeight="1">
      <c r="A45" s="139" t="s">
        <v>628</v>
      </c>
      <c r="B45" s="174">
        <v>725</v>
      </c>
      <c r="C45" s="174">
        <v>768</v>
      </c>
      <c r="D45" s="174">
        <v>581</v>
      </c>
      <c r="E45" s="174">
        <v>839</v>
      </c>
      <c r="F45" s="174">
        <v>726</v>
      </c>
      <c r="G45" s="174">
        <v>767</v>
      </c>
      <c r="H45" s="174">
        <v>827</v>
      </c>
      <c r="I45" s="174">
        <v>712</v>
      </c>
      <c r="J45" s="174">
        <f>SUM(K45:L45)</f>
        <v>825</v>
      </c>
      <c r="K45" s="174">
        <v>384</v>
      </c>
      <c r="L45" s="174">
        <v>441</v>
      </c>
      <c r="M45" s="174"/>
      <c r="N45" s="174"/>
      <c r="O45" s="174">
        <f>SUM(P45:Q45)</f>
        <v>753</v>
      </c>
      <c r="P45" s="174">
        <v>342</v>
      </c>
      <c r="Q45" s="174">
        <v>411</v>
      </c>
      <c r="R45" s="174">
        <f>IF(S45="","",(SUM(S45,T45)))</f>
        <v>915</v>
      </c>
      <c r="S45" s="173">
        <v>433</v>
      </c>
      <c r="T45" s="173">
        <v>482</v>
      </c>
      <c r="U45" s="174">
        <f>IF(V45="","",(SUM(V45,W45)))</f>
        <v>749</v>
      </c>
      <c r="V45" s="173">
        <v>364</v>
      </c>
      <c r="W45" s="173">
        <v>385</v>
      </c>
      <c r="X45" s="169">
        <f>IF(R45="","",(R45-U45))</f>
        <v>166</v>
      </c>
      <c r="Y45" s="23" t="s">
        <v>628</v>
      </c>
      <c r="Z45" s="151"/>
    </row>
    <row r="46" spans="1:26" ht="12" customHeight="1">
      <c r="A46" s="139" t="s">
        <v>627</v>
      </c>
      <c r="B46" s="174">
        <v>187</v>
      </c>
      <c r="C46" s="175" t="s">
        <v>594</v>
      </c>
      <c r="D46" s="174">
        <v>168</v>
      </c>
      <c r="E46" s="175" t="s">
        <v>594</v>
      </c>
      <c r="F46" s="174">
        <v>592</v>
      </c>
      <c r="G46" s="175" t="s">
        <v>594</v>
      </c>
      <c r="H46" s="174">
        <v>835</v>
      </c>
      <c r="I46" s="175" t="s">
        <v>594</v>
      </c>
      <c r="J46" s="174">
        <f>SUM(K46:L46)</f>
        <v>885</v>
      </c>
      <c r="K46" s="174">
        <v>546</v>
      </c>
      <c r="L46" s="174">
        <v>339</v>
      </c>
      <c r="M46" s="174"/>
      <c r="N46" s="174"/>
      <c r="O46" s="175" t="s">
        <v>594</v>
      </c>
      <c r="P46" s="175" t="s">
        <v>594</v>
      </c>
      <c r="Q46" s="175" t="s">
        <v>594</v>
      </c>
      <c r="R46" s="174">
        <f>IF(S46="","",(SUM(S46,T46)))</f>
        <v>859</v>
      </c>
      <c r="S46" s="173">
        <v>513</v>
      </c>
      <c r="T46" s="173">
        <v>346</v>
      </c>
      <c r="U46" s="175" t="s">
        <v>594</v>
      </c>
      <c r="V46" s="176" t="s">
        <v>594</v>
      </c>
      <c r="W46" s="176" t="s">
        <v>594</v>
      </c>
      <c r="X46" s="169">
        <f>R46</f>
        <v>859</v>
      </c>
      <c r="Y46" s="23" t="s">
        <v>627</v>
      </c>
      <c r="Z46" s="151"/>
    </row>
    <row r="47" spans="1:26" ht="12" customHeight="1">
      <c r="A47" s="139" t="s">
        <v>626</v>
      </c>
      <c r="B47" s="174">
        <v>389</v>
      </c>
      <c r="C47" s="175">
        <v>341</v>
      </c>
      <c r="D47" s="174">
        <v>383</v>
      </c>
      <c r="E47" s="174">
        <v>304</v>
      </c>
      <c r="F47" s="174">
        <v>411</v>
      </c>
      <c r="G47" s="175">
        <v>887</v>
      </c>
      <c r="H47" s="174">
        <v>407</v>
      </c>
      <c r="I47" s="175">
        <v>1078</v>
      </c>
      <c r="J47" s="174">
        <f>SUM(K47:L47)</f>
        <v>403</v>
      </c>
      <c r="K47" s="174">
        <v>206</v>
      </c>
      <c r="L47" s="174">
        <v>197</v>
      </c>
      <c r="M47" s="174"/>
      <c r="N47" s="174"/>
      <c r="O47" s="174">
        <f>SUM(P47:Q47)</f>
        <v>1182</v>
      </c>
      <c r="P47" s="175">
        <v>674</v>
      </c>
      <c r="Q47" s="175">
        <v>508</v>
      </c>
      <c r="R47" s="174">
        <f>IF(S47="","",(SUM(S47,T47)))</f>
        <v>341</v>
      </c>
      <c r="S47" s="173">
        <v>163</v>
      </c>
      <c r="T47" s="173">
        <v>178</v>
      </c>
      <c r="U47" s="174">
        <f>IF(V47="","",(SUM(V47,W47)))</f>
        <v>954</v>
      </c>
      <c r="V47" s="176">
        <v>525</v>
      </c>
      <c r="W47" s="176">
        <v>429</v>
      </c>
      <c r="X47" s="169">
        <f>IF(R47="","",(R47-U47))</f>
        <v>-613</v>
      </c>
      <c r="Y47" s="23" t="s">
        <v>626</v>
      </c>
      <c r="Z47" s="151"/>
    </row>
    <row r="48" spans="1:26" ht="12" customHeight="1">
      <c r="A48" s="139"/>
      <c r="B48" s="174"/>
      <c r="C48" s="174"/>
      <c r="D48" s="174"/>
      <c r="E48" s="174"/>
      <c r="F48" s="174"/>
      <c r="G48" s="174"/>
      <c r="H48" s="174"/>
      <c r="I48" s="174"/>
      <c r="J48" s="174"/>
      <c r="K48" s="174"/>
      <c r="L48" s="174"/>
      <c r="M48" s="174"/>
      <c r="N48" s="174"/>
      <c r="O48" s="174"/>
      <c r="P48" s="174"/>
      <c r="Q48" s="174"/>
      <c r="R48" s="173"/>
      <c r="S48" s="173"/>
      <c r="T48" s="173"/>
      <c r="U48" s="173"/>
      <c r="V48" s="173"/>
      <c r="W48" s="173"/>
      <c r="X48" s="169"/>
      <c r="Y48" s="23"/>
      <c r="Z48" s="151"/>
    </row>
    <row r="49" spans="1:26" ht="12" customHeight="1">
      <c r="A49" s="139"/>
      <c r="B49" s="174"/>
      <c r="C49" s="175"/>
      <c r="D49" s="174"/>
      <c r="E49" s="174"/>
      <c r="F49" s="174"/>
      <c r="G49" s="175"/>
      <c r="H49" s="174"/>
      <c r="I49" s="176"/>
      <c r="J49" s="173"/>
      <c r="K49" s="173"/>
      <c r="L49" s="173"/>
      <c r="M49" s="173"/>
      <c r="N49" s="173"/>
      <c r="O49" s="173"/>
      <c r="P49" s="176"/>
      <c r="Q49" s="176"/>
      <c r="R49" s="173"/>
      <c r="S49" s="173"/>
      <c r="T49" s="173"/>
      <c r="U49" s="173"/>
      <c r="V49" s="176"/>
      <c r="W49" s="176"/>
      <c r="X49" s="169"/>
      <c r="Y49" s="23"/>
      <c r="Z49" s="151"/>
    </row>
    <row r="50" spans="1:26" ht="12" customHeight="1">
      <c r="A50" s="139" t="s">
        <v>625</v>
      </c>
      <c r="B50" s="174"/>
      <c r="C50" s="175"/>
      <c r="D50" s="174"/>
      <c r="E50" s="174"/>
      <c r="F50" s="174"/>
      <c r="G50" s="175"/>
      <c r="H50" s="174"/>
      <c r="I50" s="176"/>
      <c r="J50" s="173"/>
      <c r="K50" s="173"/>
      <c r="L50" s="173"/>
      <c r="M50" s="173"/>
      <c r="N50" s="173"/>
      <c r="O50" s="173"/>
      <c r="P50" s="176"/>
      <c r="Q50" s="176"/>
      <c r="R50" s="173"/>
      <c r="S50" s="173"/>
      <c r="T50" s="173"/>
      <c r="U50" s="173"/>
      <c r="V50" s="176"/>
      <c r="W50" s="176"/>
      <c r="X50" s="169"/>
      <c r="Y50" s="23" t="s">
        <v>625</v>
      </c>
      <c r="Z50" s="151"/>
    </row>
    <row r="51" spans="1:26" ht="12" customHeight="1">
      <c r="A51" s="139" t="s">
        <v>619</v>
      </c>
      <c r="B51" s="174">
        <v>67</v>
      </c>
      <c r="C51" s="175">
        <v>40</v>
      </c>
      <c r="D51" s="174">
        <v>68</v>
      </c>
      <c r="E51" s="174">
        <v>75</v>
      </c>
      <c r="F51" s="174">
        <v>61</v>
      </c>
      <c r="G51" s="175">
        <v>62</v>
      </c>
      <c r="H51" s="174">
        <v>56</v>
      </c>
      <c r="I51" s="176">
        <v>49</v>
      </c>
      <c r="J51" s="176" t="s">
        <v>624</v>
      </c>
      <c r="K51" s="176" t="s">
        <v>623</v>
      </c>
      <c r="L51" s="176" t="s">
        <v>622</v>
      </c>
      <c r="M51" s="176"/>
      <c r="N51" s="176"/>
      <c r="O51" s="176" t="s">
        <v>621</v>
      </c>
      <c r="P51" s="176" t="s">
        <v>620</v>
      </c>
      <c r="Q51" s="176" t="s">
        <v>614</v>
      </c>
      <c r="R51" s="173">
        <f t="shared" ref="R51:R70" si="11">IF(S51="","",(SUM(S51,T51)))</f>
        <v>52</v>
      </c>
      <c r="S51" s="173">
        <v>28</v>
      </c>
      <c r="T51" s="173">
        <v>24</v>
      </c>
      <c r="U51" s="174">
        <f t="shared" ref="U51:U70" si="12">IF(V51="","",(SUM(V51,W51)))</f>
        <v>36</v>
      </c>
      <c r="V51" s="176">
        <v>18</v>
      </c>
      <c r="W51" s="176">
        <v>18</v>
      </c>
      <c r="X51" s="169">
        <f t="shared" ref="X51:X70" si="13">IF(R51="","",(R51-U51))</f>
        <v>16</v>
      </c>
      <c r="Y51" s="23" t="s">
        <v>619</v>
      </c>
      <c r="Z51" s="151"/>
    </row>
    <row r="52" spans="1:26" ht="12" customHeight="1">
      <c r="A52" s="139" t="s">
        <v>612</v>
      </c>
      <c r="B52" s="174">
        <v>48</v>
      </c>
      <c r="C52" s="175">
        <v>65</v>
      </c>
      <c r="D52" s="174">
        <v>34</v>
      </c>
      <c r="E52" s="174">
        <v>35</v>
      </c>
      <c r="F52" s="174">
        <v>38</v>
      </c>
      <c r="G52" s="175">
        <v>56</v>
      </c>
      <c r="H52" s="174">
        <v>37</v>
      </c>
      <c r="I52" s="176">
        <v>47</v>
      </c>
      <c r="J52" s="176" t="s">
        <v>618</v>
      </c>
      <c r="K52" s="176" t="s">
        <v>617</v>
      </c>
      <c r="L52" s="176" t="s">
        <v>616</v>
      </c>
      <c r="M52" s="176"/>
      <c r="N52" s="176"/>
      <c r="O52" s="176" t="s">
        <v>615</v>
      </c>
      <c r="P52" s="176" t="s">
        <v>614</v>
      </c>
      <c r="Q52" s="176" t="s">
        <v>613</v>
      </c>
      <c r="R52" s="173">
        <f t="shared" si="11"/>
        <v>41</v>
      </c>
      <c r="S52" s="173">
        <v>25</v>
      </c>
      <c r="T52" s="173">
        <v>16</v>
      </c>
      <c r="U52" s="174">
        <f t="shared" si="12"/>
        <v>37</v>
      </c>
      <c r="V52" s="176">
        <v>25</v>
      </c>
      <c r="W52" s="176">
        <v>12</v>
      </c>
      <c r="X52" s="169">
        <f t="shared" si="13"/>
        <v>4</v>
      </c>
      <c r="Y52" s="23" t="s">
        <v>612</v>
      </c>
      <c r="Z52" s="151"/>
    </row>
    <row r="53" spans="1:26" ht="12" customHeight="1">
      <c r="A53" s="139" t="s">
        <v>611</v>
      </c>
      <c r="B53" s="174">
        <v>63</v>
      </c>
      <c r="C53" s="174">
        <v>82</v>
      </c>
      <c r="D53" s="174">
        <v>72</v>
      </c>
      <c r="E53" s="174">
        <v>93</v>
      </c>
      <c r="F53" s="174">
        <v>52</v>
      </c>
      <c r="G53" s="174">
        <v>88</v>
      </c>
      <c r="H53" s="174">
        <v>65</v>
      </c>
      <c r="I53" s="173">
        <v>85</v>
      </c>
      <c r="J53" s="173">
        <f t="shared" ref="J53:J70" si="14">SUM(K53:L53)</f>
        <v>72</v>
      </c>
      <c r="K53" s="173">
        <v>39</v>
      </c>
      <c r="L53" s="173">
        <v>33</v>
      </c>
      <c r="M53" s="173"/>
      <c r="N53" s="173"/>
      <c r="O53" s="173">
        <f t="shared" ref="O53:O70" si="15">SUM(P53:Q53)</f>
        <v>77</v>
      </c>
      <c r="P53" s="173">
        <v>44</v>
      </c>
      <c r="Q53" s="173">
        <v>33</v>
      </c>
      <c r="R53" s="173">
        <f t="shared" si="11"/>
        <v>34</v>
      </c>
      <c r="S53" s="173">
        <v>24</v>
      </c>
      <c r="T53" s="173">
        <v>10</v>
      </c>
      <c r="U53" s="174">
        <f t="shared" si="12"/>
        <v>86</v>
      </c>
      <c r="V53" s="173">
        <v>53</v>
      </c>
      <c r="W53" s="173">
        <v>33</v>
      </c>
      <c r="X53" s="169">
        <f t="shared" si="13"/>
        <v>-52</v>
      </c>
      <c r="Y53" s="23" t="s">
        <v>611</v>
      </c>
      <c r="Z53" s="151"/>
    </row>
    <row r="54" spans="1:26" ht="12" customHeight="1">
      <c r="A54" s="139" t="s">
        <v>610</v>
      </c>
      <c r="B54" s="174">
        <v>45</v>
      </c>
      <c r="C54" s="174">
        <v>56</v>
      </c>
      <c r="D54" s="174">
        <v>58</v>
      </c>
      <c r="E54" s="174">
        <v>67</v>
      </c>
      <c r="F54" s="174">
        <v>50</v>
      </c>
      <c r="G54" s="174">
        <v>47</v>
      </c>
      <c r="H54" s="174">
        <v>29</v>
      </c>
      <c r="I54" s="174">
        <v>53</v>
      </c>
      <c r="J54" s="174">
        <f t="shared" si="14"/>
        <v>42</v>
      </c>
      <c r="K54" s="174">
        <v>31</v>
      </c>
      <c r="L54" s="174">
        <v>11</v>
      </c>
      <c r="M54" s="174"/>
      <c r="N54" s="174"/>
      <c r="O54" s="174">
        <f t="shared" si="15"/>
        <v>62</v>
      </c>
      <c r="P54" s="174">
        <v>40</v>
      </c>
      <c r="Q54" s="174">
        <v>22</v>
      </c>
      <c r="R54" s="174">
        <f t="shared" si="11"/>
        <v>46</v>
      </c>
      <c r="S54" s="173">
        <v>31</v>
      </c>
      <c r="T54" s="173">
        <v>15</v>
      </c>
      <c r="U54" s="174">
        <f t="shared" si="12"/>
        <v>48</v>
      </c>
      <c r="V54" s="173">
        <v>31</v>
      </c>
      <c r="W54" s="173">
        <v>17</v>
      </c>
      <c r="X54" s="169">
        <f t="shared" si="13"/>
        <v>-2</v>
      </c>
      <c r="Y54" s="23" t="s">
        <v>610</v>
      </c>
      <c r="Z54" s="151"/>
    </row>
    <row r="55" spans="1:26" ht="12" customHeight="1">
      <c r="A55" s="139" t="s">
        <v>609</v>
      </c>
      <c r="B55" s="174">
        <v>550</v>
      </c>
      <c r="C55" s="174">
        <v>833</v>
      </c>
      <c r="D55" s="174">
        <v>693</v>
      </c>
      <c r="E55" s="174">
        <v>796</v>
      </c>
      <c r="F55" s="174">
        <v>561</v>
      </c>
      <c r="G55" s="174">
        <v>844</v>
      </c>
      <c r="H55" s="174">
        <v>500</v>
      </c>
      <c r="I55" s="174">
        <v>846</v>
      </c>
      <c r="J55" s="174">
        <f t="shared" si="14"/>
        <v>552</v>
      </c>
      <c r="K55" s="174">
        <v>317</v>
      </c>
      <c r="L55" s="174">
        <v>235</v>
      </c>
      <c r="M55" s="174"/>
      <c r="N55" s="174"/>
      <c r="O55" s="174">
        <f t="shared" si="15"/>
        <v>918</v>
      </c>
      <c r="P55" s="174">
        <v>539</v>
      </c>
      <c r="Q55" s="174">
        <v>379</v>
      </c>
      <c r="R55" s="174">
        <f t="shared" si="11"/>
        <v>500</v>
      </c>
      <c r="S55" s="173">
        <v>319</v>
      </c>
      <c r="T55" s="173">
        <v>181</v>
      </c>
      <c r="U55" s="174">
        <f t="shared" si="12"/>
        <v>853</v>
      </c>
      <c r="V55" s="173">
        <v>481</v>
      </c>
      <c r="W55" s="173">
        <v>372</v>
      </c>
      <c r="X55" s="169">
        <f t="shared" si="13"/>
        <v>-353</v>
      </c>
      <c r="Y55" s="23" t="s">
        <v>609</v>
      </c>
      <c r="Z55" s="151"/>
    </row>
    <row r="56" spans="1:26" ht="12" customHeight="1">
      <c r="A56" s="139" t="s">
        <v>608</v>
      </c>
      <c r="B56" s="174">
        <v>179</v>
      </c>
      <c r="C56" s="174">
        <v>213</v>
      </c>
      <c r="D56" s="174">
        <v>169</v>
      </c>
      <c r="E56" s="174">
        <v>263</v>
      </c>
      <c r="F56" s="174">
        <v>187</v>
      </c>
      <c r="G56" s="174">
        <v>191</v>
      </c>
      <c r="H56" s="174">
        <v>184</v>
      </c>
      <c r="I56" s="174">
        <v>229</v>
      </c>
      <c r="J56" s="174">
        <f t="shared" si="14"/>
        <v>136</v>
      </c>
      <c r="K56" s="174">
        <v>80</v>
      </c>
      <c r="L56" s="174">
        <v>56</v>
      </c>
      <c r="M56" s="174"/>
      <c r="N56" s="174"/>
      <c r="O56" s="174">
        <f t="shared" si="15"/>
        <v>227</v>
      </c>
      <c r="P56" s="174">
        <v>132</v>
      </c>
      <c r="Q56" s="174">
        <v>95</v>
      </c>
      <c r="R56" s="174">
        <f t="shared" si="11"/>
        <v>146</v>
      </c>
      <c r="S56" s="173">
        <v>95</v>
      </c>
      <c r="T56" s="173">
        <v>51</v>
      </c>
      <c r="U56" s="174">
        <f t="shared" si="12"/>
        <v>205</v>
      </c>
      <c r="V56" s="173">
        <v>126</v>
      </c>
      <c r="W56" s="173">
        <v>79</v>
      </c>
      <c r="X56" s="169">
        <f t="shared" si="13"/>
        <v>-59</v>
      </c>
      <c r="Y56" s="23" t="s">
        <v>608</v>
      </c>
      <c r="Z56" s="151"/>
    </row>
    <row r="57" spans="1:26" ht="12" customHeight="1">
      <c r="A57" s="139" t="s">
        <v>607</v>
      </c>
      <c r="B57" s="174">
        <v>119</v>
      </c>
      <c r="C57" s="174">
        <v>142</v>
      </c>
      <c r="D57" s="174">
        <v>121</v>
      </c>
      <c r="E57" s="174">
        <v>143</v>
      </c>
      <c r="F57" s="174">
        <v>132</v>
      </c>
      <c r="G57" s="174">
        <v>110</v>
      </c>
      <c r="H57" s="174">
        <v>106</v>
      </c>
      <c r="I57" s="174">
        <v>175</v>
      </c>
      <c r="J57" s="174">
        <f t="shared" si="14"/>
        <v>87</v>
      </c>
      <c r="K57" s="174">
        <v>49</v>
      </c>
      <c r="L57" s="174">
        <v>38</v>
      </c>
      <c r="M57" s="174"/>
      <c r="N57" s="174"/>
      <c r="O57" s="174">
        <f t="shared" si="15"/>
        <v>145</v>
      </c>
      <c r="P57" s="174">
        <v>80</v>
      </c>
      <c r="Q57" s="174">
        <v>65</v>
      </c>
      <c r="R57" s="174">
        <f t="shared" si="11"/>
        <v>110</v>
      </c>
      <c r="S57" s="173">
        <v>66</v>
      </c>
      <c r="T57" s="173">
        <v>44</v>
      </c>
      <c r="U57" s="174">
        <f t="shared" si="12"/>
        <v>152</v>
      </c>
      <c r="V57" s="173">
        <v>84</v>
      </c>
      <c r="W57" s="173">
        <v>68</v>
      </c>
      <c r="X57" s="169">
        <f t="shared" si="13"/>
        <v>-42</v>
      </c>
      <c r="Y57" s="23" t="s">
        <v>607</v>
      </c>
      <c r="Z57" s="151"/>
    </row>
    <row r="58" spans="1:26" ht="12" customHeight="1">
      <c r="A58" s="139" t="s">
        <v>606</v>
      </c>
      <c r="B58" s="174">
        <v>11</v>
      </c>
      <c r="C58" s="174">
        <v>5</v>
      </c>
      <c r="D58" s="174">
        <v>12</v>
      </c>
      <c r="E58" s="174">
        <v>31</v>
      </c>
      <c r="F58" s="174">
        <v>25</v>
      </c>
      <c r="G58" s="174">
        <v>21</v>
      </c>
      <c r="H58" s="174">
        <v>28</v>
      </c>
      <c r="I58" s="174">
        <v>31</v>
      </c>
      <c r="J58" s="174">
        <f t="shared" si="14"/>
        <v>28</v>
      </c>
      <c r="K58" s="174">
        <v>18</v>
      </c>
      <c r="L58" s="174">
        <v>10</v>
      </c>
      <c r="M58" s="174"/>
      <c r="N58" s="174"/>
      <c r="O58" s="174">
        <f t="shared" si="15"/>
        <v>30</v>
      </c>
      <c r="P58" s="174">
        <v>17</v>
      </c>
      <c r="Q58" s="174">
        <v>13</v>
      </c>
      <c r="R58" s="174">
        <f t="shared" si="11"/>
        <v>20</v>
      </c>
      <c r="S58" s="173">
        <v>9</v>
      </c>
      <c r="T58" s="173">
        <v>11</v>
      </c>
      <c r="U58" s="174">
        <f t="shared" si="12"/>
        <v>25</v>
      </c>
      <c r="V58" s="173">
        <v>15</v>
      </c>
      <c r="W58" s="173">
        <v>10</v>
      </c>
      <c r="X58" s="169">
        <f t="shared" si="13"/>
        <v>-5</v>
      </c>
      <c r="Y58" s="23" t="s">
        <v>606</v>
      </c>
      <c r="Z58" s="151"/>
    </row>
    <row r="59" spans="1:26" ht="12" customHeight="1">
      <c r="A59" s="139" t="s">
        <v>605</v>
      </c>
      <c r="B59" s="174">
        <v>21</v>
      </c>
      <c r="C59" s="174">
        <v>9</v>
      </c>
      <c r="D59" s="174">
        <v>11</v>
      </c>
      <c r="E59" s="174">
        <v>24</v>
      </c>
      <c r="F59" s="174">
        <v>16</v>
      </c>
      <c r="G59" s="174">
        <v>26</v>
      </c>
      <c r="H59" s="174">
        <v>18</v>
      </c>
      <c r="I59" s="174">
        <v>19</v>
      </c>
      <c r="J59" s="174">
        <f t="shared" si="14"/>
        <v>16</v>
      </c>
      <c r="K59" s="174">
        <v>9</v>
      </c>
      <c r="L59" s="174">
        <v>7</v>
      </c>
      <c r="M59" s="174"/>
      <c r="N59" s="174"/>
      <c r="O59" s="174">
        <f t="shared" si="15"/>
        <v>20</v>
      </c>
      <c r="P59" s="174">
        <v>12</v>
      </c>
      <c r="Q59" s="174">
        <v>8</v>
      </c>
      <c r="R59" s="174">
        <f t="shared" si="11"/>
        <v>15</v>
      </c>
      <c r="S59" s="173">
        <v>7</v>
      </c>
      <c r="T59" s="173">
        <v>8</v>
      </c>
      <c r="U59" s="174">
        <f t="shared" si="12"/>
        <v>9</v>
      </c>
      <c r="V59" s="173">
        <v>7</v>
      </c>
      <c r="W59" s="173">
        <v>2</v>
      </c>
      <c r="X59" s="169">
        <f t="shared" si="13"/>
        <v>6</v>
      </c>
      <c r="Y59" s="23" t="s">
        <v>605</v>
      </c>
      <c r="Z59" s="151"/>
    </row>
    <row r="60" spans="1:26" ht="12" customHeight="1">
      <c r="A60" s="139" t="s">
        <v>604</v>
      </c>
      <c r="B60" s="174">
        <v>15</v>
      </c>
      <c r="C60" s="174">
        <v>34</v>
      </c>
      <c r="D60" s="174">
        <v>36</v>
      </c>
      <c r="E60" s="174">
        <v>35</v>
      </c>
      <c r="F60" s="174">
        <v>11</v>
      </c>
      <c r="G60" s="174">
        <v>15</v>
      </c>
      <c r="H60" s="174">
        <v>25</v>
      </c>
      <c r="I60" s="174">
        <v>28</v>
      </c>
      <c r="J60" s="174">
        <f t="shared" si="14"/>
        <v>21</v>
      </c>
      <c r="K60" s="174">
        <v>15</v>
      </c>
      <c r="L60" s="174">
        <v>6</v>
      </c>
      <c r="M60" s="174"/>
      <c r="N60" s="174"/>
      <c r="O60" s="174">
        <f t="shared" si="15"/>
        <v>23</v>
      </c>
      <c r="P60" s="174">
        <v>12</v>
      </c>
      <c r="Q60" s="174">
        <v>11</v>
      </c>
      <c r="R60" s="174">
        <f t="shared" si="11"/>
        <v>21</v>
      </c>
      <c r="S60" s="173">
        <v>11</v>
      </c>
      <c r="T60" s="173">
        <v>10</v>
      </c>
      <c r="U60" s="174">
        <f t="shared" si="12"/>
        <v>16</v>
      </c>
      <c r="V60" s="173">
        <v>12</v>
      </c>
      <c r="W60" s="173">
        <v>4</v>
      </c>
      <c r="X60" s="169">
        <f t="shared" si="13"/>
        <v>5</v>
      </c>
      <c r="Y60" s="23" t="s">
        <v>604</v>
      </c>
      <c r="Z60" s="151"/>
    </row>
    <row r="61" spans="1:26" ht="12" customHeight="1">
      <c r="A61" s="139" t="s">
        <v>603</v>
      </c>
      <c r="B61" s="175">
        <v>35</v>
      </c>
      <c r="C61" s="175">
        <v>29</v>
      </c>
      <c r="D61" s="175">
        <v>26</v>
      </c>
      <c r="E61" s="175">
        <v>29</v>
      </c>
      <c r="F61" s="175">
        <v>21</v>
      </c>
      <c r="G61" s="175">
        <v>23</v>
      </c>
      <c r="H61" s="175">
        <v>24</v>
      </c>
      <c r="I61" s="175">
        <v>24</v>
      </c>
      <c r="J61" s="174">
        <f t="shared" si="14"/>
        <v>17</v>
      </c>
      <c r="K61" s="174">
        <v>10</v>
      </c>
      <c r="L61" s="174">
        <v>7</v>
      </c>
      <c r="M61" s="174"/>
      <c r="N61" s="174"/>
      <c r="O61" s="174">
        <f t="shared" si="15"/>
        <v>21</v>
      </c>
      <c r="P61" s="174">
        <v>12</v>
      </c>
      <c r="Q61" s="174">
        <v>9</v>
      </c>
      <c r="R61" s="174">
        <f t="shared" si="11"/>
        <v>37</v>
      </c>
      <c r="S61" s="173">
        <v>20</v>
      </c>
      <c r="T61" s="173">
        <v>17</v>
      </c>
      <c r="U61" s="174">
        <f t="shared" si="12"/>
        <v>24</v>
      </c>
      <c r="V61" s="173">
        <v>12</v>
      </c>
      <c r="W61" s="173">
        <v>12</v>
      </c>
      <c r="X61" s="169">
        <f t="shared" si="13"/>
        <v>13</v>
      </c>
      <c r="Y61" s="23" t="s">
        <v>603</v>
      </c>
      <c r="Z61" s="151"/>
    </row>
    <row r="62" spans="1:26" ht="12" customHeight="1">
      <c r="A62" s="139" t="s">
        <v>602</v>
      </c>
      <c r="B62" s="175">
        <v>202</v>
      </c>
      <c r="C62" s="175">
        <v>217</v>
      </c>
      <c r="D62" s="174">
        <v>186</v>
      </c>
      <c r="E62" s="174">
        <v>238</v>
      </c>
      <c r="F62" s="174">
        <v>195</v>
      </c>
      <c r="G62" s="174">
        <v>244</v>
      </c>
      <c r="H62" s="174">
        <v>212</v>
      </c>
      <c r="I62" s="174">
        <v>221</v>
      </c>
      <c r="J62" s="174">
        <f t="shared" si="14"/>
        <v>170</v>
      </c>
      <c r="K62" s="174">
        <v>108</v>
      </c>
      <c r="L62" s="174">
        <v>62</v>
      </c>
      <c r="M62" s="174"/>
      <c r="N62" s="174"/>
      <c r="O62" s="174">
        <f t="shared" si="15"/>
        <v>254</v>
      </c>
      <c r="P62" s="174">
        <v>156</v>
      </c>
      <c r="Q62" s="174">
        <v>98</v>
      </c>
      <c r="R62" s="174">
        <f t="shared" si="11"/>
        <v>154</v>
      </c>
      <c r="S62" s="173">
        <v>95</v>
      </c>
      <c r="T62" s="173">
        <v>59</v>
      </c>
      <c r="U62" s="174">
        <f t="shared" si="12"/>
        <v>232</v>
      </c>
      <c r="V62" s="173">
        <v>151</v>
      </c>
      <c r="W62" s="173">
        <v>81</v>
      </c>
      <c r="X62" s="169">
        <f t="shared" si="13"/>
        <v>-78</v>
      </c>
      <c r="Y62" s="23" t="s">
        <v>602</v>
      </c>
      <c r="Z62" s="151"/>
    </row>
    <row r="63" spans="1:26" ht="12" customHeight="1">
      <c r="A63" s="139" t="s">
        <v>601</v>
      </c>
      <c r="B63" s="175">
        <v>222</v>
      </c>
      <c r="C63" s="175">
        <v>258</v>
      </c>
      <c r="D63" s="175">
        <v>241</v>
      </c>
      <c r="E63" s="175">
        <v>250</v>
      </c>
      <c r="F63" s="175">
        <v>304</v>
      </c>
      <c r="G63" s="175">
        <v>248</v>
      </c>
      <c r="H63" s="175">
        <v>245</v>
      </c>
      <c r="I63" s="175">
        <v>270</v>
      </c>
      <c r="J63" s="174">
        <f t="shared" si="14"/>
        <v>322</v>
      </c>
      <c r="K63" s="174">
        <v>158</v>
      </c>
      <c r="L63" s="174">
        <v>164</v>
      </c>
      <c r="M63" s="174"/>
      <c r="N63" s="174"/>
      <c r="O63" s="174">
        <f t="shared" si="15"/>
        <v>298</v>
      </c>
      <c r="P63" s="174">
        <v>164</v>
      </c>
      <c r="Q63" s="174">
        <v>134</v>
      </c>
      <c r="R63" s="174">
        <f t="shared" si="11"/>
        <v>276</v>
      </c>
      <c r="S63" s="173">
        <v>131</v>
      </c>
      <c r="T63" s="173">
        <v>145</v>
      </c>
      <c r="U63" s="174">
        <f t="shared" si="12"/>
        <v>266</v>
      </c>
      <c r="V63" s="173">
        <v>133</v>
      </c>
      <c r="W63" s="173">
        <v>133</v>
      </c>
      <c r="X63" s="169">
        <f t="shared" si="13"/>
        <v>10</v>
      </c>
      <c r="Y63" s="23" t="s">
        <v>601</v>
      </c>
      <c r="Z63" s="151"/>
    </row>
    <row r="64" spans="1:26" ht="12" customHeight="1">
      <c r="A64" s="139" t="s">
        <v>600</v>
      </c>
      <c r="B64" s="175">
        <v>2437</v>
      </c>
      <c r="C64" s="175">
        <v>2570</v>
      </c>
      <c r="D64" s="174">
        <v>2214</v>
      </c>
      <c r="E64" s="174">
        <v>2579</v>
      </c>
      <c r="F64" s="174">
        <v>2264</v>
      </c>
      <c r="G64" s="174">
        <v>2457</v>
      </c>
      <c r="H64" s="174">
        <v>2241</v>
      </c>
      <c r="I64" s="174">
        <v>2394</v>
      </c>
      <c r="J64" s="174">
        <f t="shared" si="14"/>
        <v>2366</v>
      </c>
      <c r="K64" s="174">
        <v>1184</v>
      </c>
      <c r="L64" s="174">
        <v>1182</v>
      </c>
      <c r="M64" s="174"/>
      <c r="N64" s="174"/>
      <c r="O64" s="174">
        <f t="shared" si="15"/>
        <v>2414</v>
      </c>
      <c r="P64" s="174">
        <v>1234</v>
      </c>
      <c r="Q64" s="174">
        <v>1180</v>
      </c>
      <c r="R64" s="174">
        <f t="shared" si="11"/>
        <v>2439</v>
      </c>
      <c r="S64" s="173">
        <v>1304</v>
      </c>
      <c r="T64" s="173">
        <v>1135</v>
      </c>
      <c r="U64" s="174">
        <f t="shared" si="12"/>
        <v>2490</v>
      </c>
      <c r="V64" s="173">
        <v>1280</v>
      </c>
      <c r="W64" s="173">
        <v>1210</v>
      </c>
      <c r="X64" s="169">
        <f t="shared" si="13"/>
        <v>-51</v>
      </c>
      <c r="Y64" s="23" t="s">
        <v>600</v>
      </c>
      <c r="Z64" s="151"/>
    </row>
    <row r="65" spans="1:26" ht="12" customHeight="1">
      <c r="A65" s="139" t="s">
        <v>599</v>
      </c>
      <c r="B65" s="174">
        <v>261</v>
      </c>
      <c r="C65" s="174">
        <v>231</v>
      </c>
      <c r="D65" s="174">
        <v>243</v>
      </c>
      <c r="E65" s="174">
        <v>204</v>
      </c>
      <c r="F65" s="174">
        <v>229</v>
      </c>
      <c r="G65" s="174">
        <v>228</v>
      </c>
      <c r="H65" s="174">
        <v>233</v>
      </c>
      <c r="I65" s="174">
        <v>238</v>
      </c>
      <c r="J65" s="174">
        <f t="shared" si="14"/>
        <v>270</v>
      </c>
      <c r="K65" s="174">
        <v>153</v>
      </c>
      <c r="L65" s="174">
        <v>117</v>
      </c>
      <c r="M65" s="174"/>
      <c r="N65" s="174"/>
      <c r="O65" s="174">
        <f t="shared" si="15"/>
        <v>264</v>
      </c>
      <c r="P65" s="174">
        <v>128</v>
      </c>
      <c r="Q65" s="174">
        <v>136</v>
      </c>
      <c r="R65" s="174">
        <f t="shared" si="11"/>
        <v>242</v>
      </c>
      <c r="S65" s="173">
        <v>124</v>
      </c>
      <c r="T65" s="173">
        <v>118</v>
      </c>
      <c r="U65" s="174">
        <f t="shared" si="12"/>
        <v>187</v>
      </c>
      <c r="V65" s="173">
        <v>93</v>
      </c>
      <c r="W65" s="173">
        <v>94</v>
      </c>
      <c r="X65" s="169">
        <f t="shared" si="13"/>
        <v>55</v>
      </c>
      <c r="Y65" s="23" t="s">
        <v>599</v>
      </c>
      <c r="Z65" s="151"/>
    </row>
    <row r="66" spans="1:26" ht="12" customHeight="1">
      <c r="A66" s="139" t="s">
        <v>598</v>
      </c>
      <c r="B66" s="174">
        <v>115</v>
      </c>
      <c r="C66" s="174">
        <v>61</v>
      </c>
      <c r="D66" s="174">
        <v>95</v>
      </c>
      <c r="E66" s="174">
        <v>84</v>
      </c>
      <c r="F66" s="174">
        <v>74</v>
      </c>
      <c r="G66" s="174">
        <v>74</v>
      </c>
      <c r="H66" s="174">
        <v>77</v>
      </c>
      <c r="I66" s="174">
        <v>88</v>
      </c>
      <c r="J66" s="174">
        <f t="shared" si="14"/>
        <v>102</v>
      </c>
      <c r="K66" s="174">
        <v>57</v>
      </c>
      <c r="L66" s="174">
        <v>45</v>
      </c>
      <c r="M66" s="174"/>
      <c r="N66" s="174"/>
      <c r="O66" s="174">
        <f t="shared" si="15"/>
        <v>70</v>
      </c>
      <c r="P66" s="174">
        <v>40</v>
      </c>
      <c r="Q66" s="174">
        <v>30</v>
      </c>
      <c r="R66" s="174">
        <f t="shared" si="11"/>
        <v>83</v>
      </c>
      <c r="S66" s="173">
        <v>51</v>
      </c>
      <c r="T66" s="173">
        <v>32</v>
      </c>
      <c r="U66" s="174">
        <f t="shared" si="12"/>
        <v>82</v>
      </c>
      <c r="V66" s="173">
        <v>46</v>
      </c>
      <c r="W66" s="173">
        <v>36</v>
      </c>
      <c r="X66" s="169">
        <f t="shared" si="13"/>
        <v>1</v>
      </c>
      <c r="Y66" s="23" t="s">
        <v>598</v>
      </c>
      <c r="Z66" s="151"/>
    </row>
    <row r="67" spans="1:26" ht="12" customHeight="1">
      <c r="A67" s="139" t="s">
        <v>597</v>
      </c>
      <c r="B67" s="174">
        <v>119</v>
      </c>
      <c r="C67" s="174">
        <v>169</v>
      </c>
      <c r="D67" s="174">
        <v>157</v>
      </c>
      <c r="E67" s="174">
        <v>128</v>
      </c>
      <c r="F67" s="174">
        <v>136</v>
      </c>
      <c r="G67" s="174">
        <v>163</v>
      </c>
      <c r="H67" s="174">
        <v>140</v>
      </c>
      <c r="I67" s="174">
        <v>155</v>
      </c>
      <c r="J67" s="174">
        <f t="shared" si="14"/>
        <v>126</v>
      </c>
      <c r="K67" s="174">
        <v>68</v>
      </c>
      <c r="L67" s="174">
        <v>58</v>
      </c>
      <c r="M67" s="174"/>
      <c r="N67" s="174"/>
      <c r="O67" s="174">
        <f t="shared" si="15"/>
        <v>104</v>
      </c>
      <c r="P67" s="174">
        <v>61</v>
      </c>
      <c r="Q67" s="174">
        <v>43</v>
      </c>
      <c r="R67" s="174">
        <f t="shared" si="11"/>
        <v>137</v>
      </c>
      <c r="S67" s="173">
        <v>73</v>
      </c>
      <c r="T67" s="173">
        <v>64</v>
      </c>
      <c r="U67" s="174">
        <f t="shared" si="12"/>
        <v>132</v>
      </c>
      <c r="V67" s="173">
        <v>82</v>
      </c>
      <c r="W67" s="173">
        <v>50</v>
      </c>
      <c r="X67" s="169">
        <f t="shared" si="13"/>
        <v>5</v>
      </c>
      <c r="Y67" s="23" t="s">
        <v>597</v>
      </c>
      <c r="Z67" s="151"/>
    </row>
    <row r="68" spans="1:26" ht="12" customHeight="1">
      <c r="A68" s="139" t="s">
        <v>596</v>
      </c>
      <c r="B68" s="175">
        <v>29</v>
      </c>
      <c r="C68" s="175">
        <v>45</v>
      </c>
      <c r="D68" s="175">
        <v>44</v>
      </c>
      <c r="E68" s="175">
        <v>42</v>
      </c>
      <c r="F68" s="175">
        <v>35</v>
      </c>
      <c r="G68" s="175">
        <v>56</v>
      </c>
      <c r="H68" s="175">
        <v>42</v>
      </c>
      <c r="I68" s="175">
        <v>44</v>
      </c>
      <c r="J68" s="174">
        <f t="shared" si="14"/>
        <v>41</v>
      </c>
      <c r="K68" s="174">
        <v>21</v>
      </c>
      <c r="L68" s="174">
        <v>20</v>
      </c>
      <c r="M68" s="174"/>
      <c r="N68" s="174"/>
      <c r="O68" s="174">
        <f t="shared" si="15"/>
        <v>39</v>
      </c>
      <c r="P68" s="174">
        <v>19</v>
      </c>
      <c r="Q68" s="174">
        <v>20</v>
      </c>
      <c r="R68" s="174">
        <f t="shared" si="11"/>
        <v>47</v>
      </c>
      <c r="S68" s="173">
        <v>31</v>
      </c>
      <c r="T68" s="173">
        <v>16</v>
      </c>
      <c r="U68" s="174">
        <f t="shared" si="12"/>
        <v>46</v>
      </c>
      <c r="V68" s="173">
        <v>28</v>
      </c>
      <c r="W68" s="173">
        <v>18</v>
      </c>
      <c r="X68" s="169">
        <f t="shared" si="13"/>
        <v>1</v>
      </c>
      <c r="Y68" s="23" t="s">
        <v>596</v>
      </c>
      <c r="Z68" s="151"/>
    </row>
    <row r="69" spans="1:26" ht="12" customHeight="1">
      <c r="A69" s="139" t="s">
        <v>595</v>
      </c>
      <c r="B69" s="175">
        <v>153</v>
      </c>
      <c r="C69" s="175">
        <v>160</v>
      </c>
      <c r="D69" s="174">
        <v>147</v>
      </c>
      <c r="E69" s="174">
        <v>131</v>
      </c>
      <c r="F69" s="174">
        <v>118</v>
      </c>
      <c r="G69" s="174">
        <v>153</v>
      </c>
      <c r="H69" s="174">
        <v>140</v>
      </c>
      <c r="I69" s="174">
        <v>129</v>
      </c>
      <c r="J69" s="174">
        <f t="shared" si="14"/>
        <v>131</v>
      </c>
      <c r="K69" s="174">
        <v>73</v>
      </c>
      <c r="L69" s="174">
        <v>58</v>
      </c>
      <c r="M69" s="174"/>
      <c r="N69" s="174"/>
      <c r="O69" s="174">
        <f t="shared" si="15"/>
        <v>128</v>
      </c>
      <c r="P69" s="174">
        <v>79</v>
      </c>
      <c r="Q69" s="174">
        <v>49</v>
      </c>
      <c r="R69" s="174">
        <f t="shared" si="11"/>
        <v>139</v>
      </c>
      <c r="S69" s="173">
        <v>82</v>
      </c>
      <c r="T69" s="173">
        <v>57</v>
      </c>
      <c r="U69" s="174">
        <f t="shared" si="12"/>
        <v>139</v>
      </c>
      <c r="V69" s="173">
        <v>83</v>
      </c>
      <c r="W69" s="173">
        <v>56</v>
      </c>
      <c r="X69" s="169">
        <f t="shared" si="13"/>
        <v>0</v>
      </c>
      <c r="Y69" s="23" t="s">
        <v>595</v>
      </c>
      <c r="Z69" s="151"/>
    </row>
    <row r="70" spans="1:26" ht="12" customHeight="1">
      <c r="A70" s="139" t="s">
        <v>593</v>
      </c>
      <c r="B70" s="175" t="s">
        <v>594</v>
      </c>
      <c r="C70" s="175" t="s">
        <v>594</v>
      </c>
      <c r="D70" s="175" t="s">
        <v>594</v>
      </c>
      <c r="E70" s="175" t="s">
        <v>594</v>
      </c>
      <c r="F70" s="174">
        <v>26</v>
      </c>
      <c r="G70" s="174">
        <v>10</v>
      </c>
      <c r="H70" s="174">
        <v>36</v>
      </c>
      <c r="I70" s="174">
        <v>47</v>
      </c>
      <c r="J70" s="174">
        <f t="shared" si="14"/>
        <v>46</v>
      </c>
      <c r="K70" s="174">
        <v>26</v>
      </c>
      <c r="L70" s="174">
        <v>20</v>
      </c>
      <c r="M70" s="174"/>
      <c r="N70" s="174"/>
      <c r="O70" s="174">
        <f t="shared" si="15"/>
        <v>21</v>
      </c>
      <c r="P70" s="174">
        <v>12</v>
      </c>
      <c r="Q70" s="174">
        <v>9</v>
      </c>
      <c r="R70" s="174">
        <f t="shared" si="11"/>
        <v>46</v>
      </c>
      <c r="S70" s="173">
        <v>30</v>
      </c>
      <c r="T70" s="173">
        <v>16</v>
      </c>
      <c r="U70" s="174">
        <f t="shared" si="12"/>
        <v>35</v>
      </c>
      <c r="V70" s="173">
        <v>22</v>
      </c>
      <c r="W70" s="173">
        <v>13</v>
      </c>
      <c r="X70" s="169">
        <f t="shared" si="13"/>
        <v>11</v>
      </c>
      <c r="Y70" s="23" t="s">
        <v>593</v>
      </c>
      <c r="Z70" s="151"/>
    </row>
    <row r="71" spans="1:26" ht="4.5" customHeight="1">
      <c r="A71" s="140"/>
      <c r="B71" s="172"/>
      <c r="C71" s="172"/>
      <c r="D71" s="172"/>
      <c r="E71" s="172"/>
      <c r="F71" s="172"/>
      <c r="G71" s="172"/>
      <c r="H71" s="172"/>
      <c r="I71" s="172"/>
      <c r="J71" s="172"/>
      <c r="K71" s="172"/>
      <c r="L71" s="172"/>
      <c r="M71" s="159"/>
      <c r="N71" s="159"/>
      <c r="O71" s="172"/>
      <c r="P71" s="172"/>
      <c r="Q71" s="172"/>
      <c r="R71" s="171"/>
      <c r="S71" s="171"/>
      <c r="T71" s="171"/>
      <c r="U71" s="171"/>
      <c r="V71" s="171"/>
      <c r="W71" s="171"/>
      <c r="X71" s="171"/>
      <c r="Y71" s="170"/>
      <c r="Z71" s="151"/>
    </row>
    <row r="72" spans="1:26" ht="12" customHeight="1">
      <c r="A72" s="166" t="s">
        <v>861</v>
      </c>
      <c r="B72" s="159"/>
      <c r="C72" s="159"/>
      <c r="D72" s="159"/>
      <c r="E72" s="159"/>
      <c r="F72" s="159"/>
      <c r="G72" s="159"/>
      <c r="H72" s="159"/>
      <c r="I72" s="159"/>
      <c r="J72" s="159"/>
      <c r="K72" s="159"/>
      <c r="L72" s="159"/>
      <c r="O72" s="159"/>
      <c r="P72" s="159"/>
      <c r="Q72" s="159"/>
      <c r="R72" s="169"/>
      <c r="S72" s="169"/>
      <c r="T72" s="169"/>
      <c r="U72" s="169"/>
      <c r="V72" s="169"/>
      <c r="W72" s="169"/>
      <c r="X72" s="169"/>
      <c r="Y72" s="136"/>
      <c r="Z72" s="151"/>
    </row>
    <row r="73" spans="1:26" ht="5.0999999999999996" customHeight="1">
      <c r="A73" s="136"/>
      <c r="B73" s="136"/>
      <c r="C73" s="136"/>
      <c r="D73" s="136"/>
      <c r="E73" s="136"/>
      <c r="F73" s="136"/>
      <c r="G73" s="136"/>
      <c r="H73" s="136"/>
      <c r="I73" s="136"/>
      <c r="J73" s="136"/>
      <c r="K73" s="136"/>
      <c r="L73" s="136"/>
      <c r="M73" s="1"/>
      <c r="N73" s="1"/>
      <c r="O73" s="136"/>
      <c r="P73" s="136"/>
      <c r="Q73" s="136"/>
      <c r="R73" s="168"/>
      <c r="S73" s="168"/>
      <c r="T73" s="168"/>
      <c r="U73" s="168"/>
      <c r="V73" s="168"/>
      <c r="W73" s="168"/>
      <c r="X73" s="168"/>
      <c r="Y73" s="168"/>
      <c r="Z73" s="151"/>
    </row>
    <row r="74" spans="1:26">
      <c r="A74" s="258"/>
      <c r="B74" s="258"/>
      <c r="C74" s="258"/>
      <c r="D74" s="258"/>
      <c r="E74" s="258"/>
      <c r="F74" s="258"/>
      <c r="G74" s="258"/>
      <c r="H74" s="258"/>
      <c r="I74" s="258"/>
      <c r="J74" s="258"/>
      <c r="K74" s="258"/>
      <c r="L74" s="258"/>
      <c r="M74" s="1"/>
      <c r="N74" s="1"/>
      <c r="O74" s="293"/>
      <c r="P74" s="293"/>
      <c r="Q74" s="293"/>
      <c r="R74" s="293"/>
      <c r="S74" s="293"/>
      <c r="T74" s="293"/>
      <c r="U74" s="293"/>
      <c r="V74" s="293"/>
      <c r="W74" s="293"/>
      <c r="X74" s="293"/>
      <c r="Y74" s="293"/>
      <c r="Z74" s="151"/>
    </row>
  </sheetData>
  <mergeCells count="15">
    <mergeCell ref="B7:B8"/>
    <mergeCell ref="C7:C8"/>
    <mergeCell ref="A74:L74"/>
    <mergeCell ref="O74:Y74"/>
    <mergeCell ref="D7:D8"/>
    <mergeCell ref="F7:F8"/>
    <mergeCell ref="G7:G8"/>
    <mergeCell ref="R7:T7"/>
    <mergeCell ref="E7:E8"/>
    <mergeCell ref="U7:W7"/>
    <mergeCell ref="X7:X8"/>
    <mergeCell ref="H7:H8"/>
    <mergeCell ref="I7:I8"/>
    <mergeCell ref="J7:L7"/>
    <mergeCell ref="O7:Q7"/>
  </mergeCells>
  <phoneticPr fontId="2"/>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4"/>
  <sheetViews>
    <sheetView zoomScaleNormal="100" zoomScaleSheetLayoutView="100" workbookViewId="0"/>
  </sheetViews>
  <sheetFormatPr defaultRowHeight="13.5" customHeight="1"/>
  <cols>
    <col min="1" max="1" width="13.125" style="1" customWidth="1"/>
    <col min="2" max="3" width="8.625" style="1" customWidth="1"/>
    <col min="4" max="4" width="6.625" style="1" customWidth="1"/>
    <col min="5" max="8" width="6.125" style="1" customWidth="1"/>
    <col min="9" max="9" width="8.75" style="1" customWidth="1"/>
    <col min="10" max="10" width="8.625" style="186" customWidth="1"/>
    <col min="11" max="12" width="7.625" style="1" customWidth="1"/>
    <col min="13" max="13" width="2.5" style="1" hidden="1" customWidth="1"/>
    <col min="14" max="14" width="13.125" style="184" customWidth="1"/>
    <col min="15" max="16" width="8.625" style="1" customWidth="1"/>
    <col min="17" max="17" width="6.625" style="1" customWidth="1"/>
    <col min="18" max="21" width="6.125" style="1" customWidth="1"/>
    <col min="22" max="23" width="8.75" style="1" customWidth="1"/>
    <col min="24" max="25" width="7.625" style="1" customWidth="1"/>
    <col min="26" max="16384" width="9" style="1"/>
  </cols>
  <sheetData>
    <row r="1" spans="1:26" ht="13.5" customHeight="1">
      <c r="A1" s="1" t="s">
        <v>662</v>
      </c>
      <c r="M1" s="187"/>
      <c r="Y1" s="146" t="s">
        <v>662</v>
      </c>
    </row>
    <row r="2" spans="1:26" ht="13.5" customHeight="1">
      <c r="M2" s="188"/>
    </row>
    <row r="3" spans="1:26" ht="14.25" customHeight="1">
      <c r="A3" s="2" t="s">
        <v>663</v>
      </c>
      <c r="M3" s="188"/>
      <c r="N3" s="189"/>
    </row>
    <row r="4" spans="1:26" ht="13.5" customHeight="1">
      <c r="A4" s="166" t="s">
        <v>664</v>
      </c>
      <c r="M4" s="188"/>
      <c r="N4" s="190"/>
    </row>
    <row r="5" spans="1:26" ht="13.5" customHeight="1">
      <c r="L5" s="185" t="s">
        <v>665</v>
      </c>
      <c r="M5" s="191"/>
      <c r="Y5" s="185"/>
    </row>
    <row r="6" spans="1:26" ht="13.5" customHeight="1">
      <c r="A6" s="249" t="s">
        <v>666</v>
      </c>
      <c r="B6" s="292" t="s">
        <v>254</v>
      </c>
      <c r="C6" s="292" t="s">
        <v>667</v>
      </c>
      <c r="D6" s="292"/>
      <c r="E6" s="292"/>
      <c r="F6" s="292"/>
      <c r="G6" s="292"/>
      <c r="H6" s="292"/>
      <c r="I6" s="292"/>
      <c r="J6" s="292"/>
      <c r="K6" s="251" t="s">
        <v>29</v>
      </c>
      <c r="L6" s="295" t="s">
        <v>30</v>
      </c>
      <c r="M6" s="192"/>
      <c r="N6" s="297" t="s">
        <v>666</v>
      </c>
      <c r="O6" s="292" t="s">
        <v>254</v>
      </c>
      <c r="P6" s="292" t="s">
        <v>667</v>
      </c>
      <c r="Q6" s="292"/>
      <c r="R6" s="292"/>
      <c r="S6" s="292"/>
      <c r="T6" s="292"/>
      <c r="U6" s="292"/>
      <c r="V6" s="292"/>
      <c r="W6" s="292"/>
      <c r="X6" s="251" t="s">
        <v>29</v>
      </c>
      <c r="Y6" s="295" t="s">
        <v>30</v>
      </c>
      <c r="Z6" s="136"/>
    </row>
    <row r="7" spans="1:26" ht="13.5" customHeight="1">
      <c r="A7" s="270"/>
      <c r="B7" s="292"/>
      <c r="C7" s="292" t="s">
        <v>99</v>
      </c>
      <c r="D7" s="292" t="s">
        <v>668</v>
      </c>
      <c r="E7" s="292"/>
      <c r="F7" s="292"/>
      <c r="G7" s="292"/>
      <c r="H7" s="292"/>
      <c r="I7" s="300" t="s">
        <v>669</v>
      </c>
      <c r="J7" s="303" t="s">
        <v>670</v>
      </c>
      <c r="K7" s="302"/>
      <c r="L7" s="269"/>
      <c r="M7" s="193"/>
      <c r="N7" s="298"/>
      <c r="O7" s="292"/>
      <c r="P7" s="292" t="s">
        <v>99</v>
      </c>
      <c r="Q7" s="292" t="s">
        <v>668</v>
      </c>
      <c r="R7" s="292"/>
      <c r="S7" s="292"/>
      <c r="T7" s="292"/>
      <c r="U7" s="292"/>
      <c r="V7" s="300" t="s">
        <v>669</v>
      </c>
      <c r="W7" s="300" t="s">
        <v>670</v>
      </c>
      <c r="X7" s="302"/>
      <c r="Y7" s="269"/>
      <c r="Z7" s="136"/>
    </row>
    <row r="8" spans="1:26" ht="27" customHeight="1">
      <c r="A8" s="250"/>
      <c r="B8" s="292"/>
      <c r="C8" s="292"/>
      <c r="D8" s="18" t="s">
        <v>99</v>
      </c>
      <c r="E8" s="18" t="s">
        <v>498</v>
      </c>
      <c r="F8" s="18" t="s">
        <v>671</v>
      </c>
      <c r="G8" s="18" t="s">
        <v>672</v>
      </c>
      <c r="H8" s="18" t="s">
        <v>673</v>
      </c>
      <c r="I8" s="300"/>
      <c r="J8" s="303"/>
      <c r="K8" s="252"/>
      <c r="L8" s="296"/>
      <c r="M8" s="194"/>
      <c r="N8" s="299"/>
      <c r="O8" s="292"/>
      <c r="P8" s="292"/>
      <c r="Q8" s="18" t="s">
        <v>99</v>
      </c>
      <c r="R8" s="18" t="s">
        <v>498</v>
      </c>
      <c r="S8" s="18" t="s">
        <v>671</v>
      </c>
      <c r="T8" s="18" t="s">
        <v>672</v>
      </c>
      <c r="U8" s="18" t="s">
        <v>673</v>
      </c>
      <c r="V8" s="300"/>
      <c r="W8" s="300"/>
      <c r="X8" s="252"/>
      <c r="Y8" s="296"/>
      <c r="Z8" s="136"/>
    </row>
    <row r="9" spans="1:26" ht="4.5" customHeight="1">
      <c r="A9" s="160"/>
      <c r="B9" s="136"/>
      <c r="M9" s="188"/>
      <c r="O9" s="23"/>
    </row>
    <row r="10" spans="1:26" ht="12" customHeight="1">
      <c r="A10" s="139"/>
      <c r="B10" s="195"/>
      <c r="C10" s="195"/>
      <c r="D10" s="195"/>
      <c r="E10" s="195"/>
      <c r="F10" s="195"/>
      <c r="G10" s="195"/>
      <c r="H10" s="195"/>
      <c r="I10" s="195"/>
      <c r="J10" s="196"/>
      <c r="K10" s="195"/>
      <c r="L10" s="195"/>
      <c r="M10" s="197"/>
      <c r="N10" s="184" t="s">
        <v>674</v>
      </c>
      <c r="O10" s="198">
        <f>SUM(O11:O18)</f>
        <v>501</v>
      </c>
      <c r="P10" s="199">
        <f t="shared" ref="P10:P18" si="0">SUM(X10:Y10)</f>
        <v>932</v>
      </c>
      <c r="Q10" s="199">
        <f t="shared" ref="Q10:Q18" si="1">SUM(R10:U10)</f>
        <v>72</v>
      </c>
      <c r="R10" s="199">
        <f>SUM(R11:R18)</f>
        <v>4</v>
      </c>
      <c r="S10" s="199">
        <f t="shared" ref="S10:Y10" si="2">SUM(S11:S18)</f>
        <v>15</v>
      </c>
      <c r="T10" s="199">
        <f t="shared" si="2"/>
        <v>6</v>
      </c>
      <c r="U10" s="199">
        <f t="shared" si="2"/>
        <v>47</v>
      </c>
      <c r="V10" s="199">
        <f>SUM(V11:V18)</f>
        <v>545</v>
      </c>
      <c r="W10" s="174">
        <f>SUBTOTAL(9,W11:W18)</f>
        <v>315</v>
      </c>
      <c r="X10" s="199">
        <f t="shared" si="2"/>
        <v>456</v>
      </c>
      <c r="Y10" s="199">
        <f t="shared" si="2"/>
        <v>476</v>
      </c>
    </row>
    <row r="11" spans="1:26" ht="12" customHeight="1">
      <c r="A11" s="200" t="s">
        <v>675</v>
      </c>
      <c r="B11" s="201">
        <f>SUM(B13,O81,O153,O228,B345,B372)</f>
        <v>226568</v>
      </c>
      <c r="C11" s="201">
        <f>SUM(K11:L11)</f>
        <v>464562</v>
      </c>
      <c r="D11" s="201">
        <f>SUM(E11:H11)</f>
        <v>56719</v>
      </c>
      <c r="E11" s="201">
        <f t="shared" ref="E11:L11" si="3">SUM(E13,R81,R153,R228,E345,E372)</f>
        <v>3803</v>
      </c>
      <c r="F11" s="201">
        <f t="shared" si="3"/>
        <v>15291</v>
      </c>
      <c r="G11" s="201">
        <f t="shared" si="3"/>
        <v>3733</v>
      </c>
      <c r="H11" s="201">
        <f t="shared" si="3"/>
        <v>33892</v>
      </c>
      <c r="I11" s="201">
        <f t="shared" si="3"/>
        <v>286566</v>
      </c>
      <c r="J11" s="201">
        <f t="shared" si="3"/>
        <v>121277</v>
      </c>
      <c r="K11" s="201">
        <f t="shared" si="3"/>
        <v>226338</v>
      </c>
      <c r="L11" s="201">
        <f t="shared" si="3"/>
        <v>238224</v>
      </c>
      <c r="M11" s="197"/>
      <c r="N11" s="202" t="s">
        <v>676</v>
      </c>
      <c r="O11" s="198">
        <v>16</v>
      </c>
      <c r="P11" s="199">
        <f t="shared" si="0"/>
        <v>29</v>
      </c>
      <c r="Q11" s="199">
        <f t="shared" si="1"/>
        <v>1</v>
      </c>
      <c r="R11" s="174">
        <v>1</v>
      </c>
      <c r="S11" s="174">
        <v>0</v>
      </c>
      <c r="T11" s="174">
        <v>0</v>
      </c>
      <c r="U11" s="174">
        <v>0</v>
      </c>
      <c r="V11" s="199">
        <v>21</v>
      </c>
      <c r="W11" s="174">
        <v>7</v>
      </c>
      <c r="X11" s="199">
        <v>15</v>
      </c>
      <c r="Y11" s="199">
        <v>14</v>
      </c>
    </row>
    <row r="12" spans="1:26" ht="12" customHeight="1">
      <c r="A12" s="200"/>
      <c r="B12" s="203"/>
      <c r="C12" s="203"/>
      <c r="D12" s="203"/>
      <c r="E12" s="203"/>
      <c r="F12" s="203"/>
      <c r="G12" s="203"/>
      <c r="H12" s="203"/>
      <c r="I12" s="203"/>
      <c r="J12" s="204"/>
      <c r="K12" s="203"/>
      <c r="L12" s="203"/>
      <c r="M12" s="197"/>
      <c r="N12" s="202" t="s">
        <v>677</v>
      </c>
      <c r="O12" s="198">
        <v>121</v>
      </c>
      <c r="P12" s="199">
        <f t="shared" si="0"/>
        <v>171</v>
      </c>
      <c r="Q12" s="199">
        <f t="shared" si="1"/>
        <v>9</v>
      </c>
      <c r="R12" s="174">
        <v>0</v>
      </c>
      <c r="S12" s="174">
        <v>1</v>
      </c>
      <c r="T12" s="174">
        <v>0</v>
      </c>
      <c r="U12" s="174">
        <v>8</v>
      </c>
      <c r="V12" s="199">
        <v>101</v>
      </c>
      <c r="W12" s="174">
        <v>61</v>
      </c>
      <c r="X12" s="199">
        <v>96</v>
      </c>
      <c r="Y12" s="199">
        <v>75</v>
      </c>
    </row>
    <row r="13" spans="1:26" ht="12" customHeight="1">
      <c r="A13" s="200" t="s">
        <v>678</v>
      </c>
      <c r="B13" s="201">
        <f t="shared" ref="B13:J13" si="4">SUM(B15:B16,B18,B24,B31:B34,B36,B47,B56,O10,O20,O28:O30,O32,O37:O42,O44,O49,O59,B81,B86,B91,B96,B101,B105,B113,B120:B121,B123,B127,+(B103))</f>
        <v>28298</v>
      </c>
      <c r="C13" s="201">
        <f t="shared" si="4"/>
        <v>53594</v>
      </c>
      <c r="D13" s="201">
        <f t="shared" si="4"/>
        <v>5589</v>
      </c>
      <c r="E13" s="201">
        <f t="shared" si="4"/>
        <v>316</v>
      </c>
      <c r="F13" s="201">
        <f t="shared" si="4"/>
        <v>1341</v>
      </c>
      <c r="G13" s="201">
        <f t="shared" si="4"/>
        <v>367</v>
      </c>
      <c r="H13" s="201">
        <f t="shared" si="4"/>
        <v>3565</v>
      </c>
      <c r="I13" s="201">
        <f t="shared" si="4"/>
        <v>32500</v>
      </c>
      <c r="J13" s="201">
        <f t="shared" si="4"/>
        <v>15505</v>
      </c>
      <c r="K13" s="201">
        <f>SUM(K15:K16,K18,K24,K31:K34,K36,K47,K56,K81,K86,K91,K96,K101,K105,K113,K120:K121,K123,K127,X10,X20,X28:X30,X32,X37:X42,X44,X49,X59,+(K103))</f>
        <v>26609</v>
      </c>
      <c r="L13" s="201">
        <f>SUM(L15:L16,L18,L24,L31:L34,L36,L47,L56,Y10,Y20,Y28:Y30,Y32,Y37:Y42,Y44,Y49,Y59,L81,L86,L91,L96,L101:L103,L105,L113,L120:L121,L123,L127)</f>
        <v>26985</v>
      </c>
      <c r="M13" s="197"/>
      <c r="N13" s="202" t="s">
        <v>679</v>
      </c>
      <c r="O13" s="198">
        <v>32</v>
      </c>
      <c r="P13" s="199">
        <f t="shared" si="0"/>
        <v>62</v>
      </c>
      <c r="Q13" s="199">
        <f t="shared" si="1"/>
        <v>4</v>
      </c>
      <c r="R13" s="174">
        <v>0</v>
      </c>
      <c r="S13" s="174">
        <v>1</v>
      </c>
      <c r="T13" s="174">
        <v>0</v>
      </c>
      <c r="U13" s="174">
        <v>3</v>
      </c>
      <c r="V13" s="199">
        <v>34</v>
      </c>
      <c r="W13" s="174">
        <v>24</v>
      </c>
      <c r="X13" s="199">
        <v>26</v>
      </c>
      <c r="Y13" s="199">
        <v>36</v>
      </c>
    </row>
    <row r="14" spans="1:26" ht="12" customHeight="1">
      <c r="A14" s="139"/>
      <c r="B14" s="203"/>
      <c r="C14" s="203"/>
      <c r="D14" s="203"/>
      <c r="E14" s="203"/>
      <c r="F14" s="203"/>
      <c r="G14" s="203"/>
      <c r="H14" s="203"/>
      <c r="I14" s="203"/>
      <c r="J14" s="204"/>
      <c r="K14" s="203"/>
      <c r="L14" s="203"/>
      <c r="M14" s="197"/>
      <c r="N14" s="202" t="s">
        <v>680</v>
      </c>
      <c r="O14" s="198">
        <v>21</v>
      </c>
      <c r="P14" s="199">
        <f t="shared" si="0"/>
        <v>49</v>
      </c>
      <c r="Q14" s="199">
        <f t="shared" si="1"/>
        <v>5</v>
      </c>
      <c r="R14" s="174">
        <v>1</v>
      </c>
      <c r="S14" s="174">
        <v>0</v>
      </c>
      <c r="T14" s="174">
        <v>2</v>
      </c>
      <c r="U14" s="174">
        <v>2</v>
      </c>
      <c r="V14" s="199">
        <v>24</v>
      </c>
      <c r="W14" s="174">
        <v>20</v>
      </c>
      <c r="X14" s="199">
        <v>24</v>
      </c>
      <c r="Y14" s="199">
        <v>25</v>
      </c>
    </row>
    <row r="15" spans="1:26" ht="12" customHeight="1">
      <c r="A15" s="139" t="s">
        <v>681</v>
      </c>
      <c r="B15" s="201">
        <v>209</v>
      </c>
      <c r="C15" s="201">
        <f>SUM(K15:L15)</f>
        <v>344</v>
      </c>
      <c r="D15" s="201">
        <f>SUM(E15:H15)</f>
        <v>18</v>
      </c>
      <c r="E15" s="201">
        <v>2</v>
      </c>
      <c r="F15" s="201">
        <v>6</v>
      </c>
      <c r="G15" s="201">
        <v>1</v>
      </c>
      <c r="H15" s="201">
        <v>9</v>
      </c>
      <c r="I15" s="201">
        <v>193</v>
      </c>
      <c r="J15" s="201">
        <v>133</v>
      </c>
      <c r="K15" s="201">
        <v>181</v>
      </c>
      <c r="L15" s="201">
        <v>163</v>
      </c>
      <c r="M15" s="197"/>
      <c r="N15" s="202" t="s">
        <v>682</v>
      </c>
      <c r="O15" s="198">
        <v>22</v>
      </c>
      <c r="P15" s="199">
        <f t="shared" si="0"/>
        <v>41</v>
      </c>
      <c r="Q15" s="199">
        <f t="shared" si="1"/>
        <v>4</v>
      </c>
      <c r="R15" s="174">
        <v>0</v>
      </c>
      <c r="S15" s="174">
        <v>2</v>
      </c>
      <c r="T15" s="174">
        <v>0</v>
      </c>
      <c r="U15" s="174">
        <v>2</v>
      </c>
      <c r="V15" s="199">
        <v>18</v>
      </c>
      <c r="W15" s="174">
        <v>19</v>
      </c>
      <c r="X15" s="199">
        <v>18</v>
      </c>
      <c r="Y15" s="199">
        <v>23</v>
      </c>
    </row>
    <row r="16" spans="1:26" ht="12" customHeight="1">
      <c r="A16" s="139" t="s">
        <v>683</v>
      </c>
      <c r="B16" s="201">
        <v>337</v>
      </c>
      <c r="C16" s="201">
        <f>SUM(K16:L16)</f>
        <v>626</v>
      </c>
      <c r="D16" s="201">
        <f>SUM(E16:H16)</f>
        <v>67</v>
      </c>
      <c r="E16" s="201">
        <v>3</v>
      </c>
      <c r="F16" s="201">
        <v>14</v>
      </c>
      <c r="G16" s="201">
        <v>4</v>
      </c>
      <c r="H16" s="201">
        <v>46</v>
      </c>
      <c r="I16" s="201">
        <v>349</v>
      </c>
      <c r="J16" s="201">
        <v>210</v>
      </c>
      <c r="K16" s="201">
        <v>309</v>
      </c>
      <c r="L16" s="201">
        <v>317</v>
      </c>
      <c r="M16" s="197"/>
      <c r="N16" s="202" t="s">
        <v>684</v>
      </c>
      <c r="O16" s="198">
        <v>109</v>
      </c>
      <c r="P16" s="199">
        <f t="shared" si="0"/>
        <v>237</v>
      </c>
      <c r="Q16" s="199">
        <f t="shared" si="1"/>
        <v>13</v>
      </c>
      <c r="R16" s="174">
        <v>0</v>
      </c>
      <c r="S16" s="174">
        <v>4</v>
      </c>
      <c r="T16" s="174">
        <v>1</v>
      </c>
      <c r="U16" s="174">
        <v>8</v>
      </c>
      <c r="V16" s="199">
        <v>171</v>
      </c>
      <c r="W16" s="174">
        <v>53</v>
      </c>
      <c r="X16" s="199">
        <v>113</v>
      </c>
      <c r="Y16" s="199">
        <v>124</v>
      </c>
    </row>
    <row r="17" spans="1:25" ht="12" customHeight="1">
      <c r="A17" s="139"/>
      <c r="B17" s="43"/>
      <c r="C17" s="43"/>
      <c r="D17" s="43"/>
      <c r="E17" s="43"/>
      <c r="F17" s="43"/>
      <c r="G17" s="43"/>
      <c r="H17" s="43"/>
      <c r="I17" s="43"/>
      <c r="J17" s="186" t="s">
        <v>685</v>
      </c>
      <c r="K17" s="43"/>
      <c r="L17" s="43"/>
      <c r="M17" s="197"/>
      <c r="N17" s="202" t="s">
        <v>686</v>
      </c>
      <c r="O17" s="198">
        <v>67</v>
      </c>
      <c r="P17" s="199">
        <f t="shared" si="0"/>
        <v>131</v>
      </c>
      <c r="Q17" s="199">
        <f t="shared" si="1"/>
        <v>14</v>
      </c>
      <c r="R17" s="174">
        <v>0</v>
      </c>
      <c r="S17" s="174">
        <v>3</v>
      </c>
      <c r="T17" s="174">
        <v>1</v>
      </c>
      <c r="U17" s="174">
        <v>10</v>
      </c>
      <c r="V17" s="199">
        <v>59</v>
      </c>
      <c r="W17" s="174">
        <v>58</v>
      </c>
      <c r="X17" s="199">
        <v>62</v>
      </c>
      <c r="Y17" s="199">
        <v>69</v>
      </c>
    </row>
    <row r="18" spans="1:25" ht="12" customHeight="1">
      <c r="A18" s="1" t="s">
        <v>687</v>
      </c>
      <c r="B18" s="198">
        <f>SUM(B19:B22)</f>
        <v>675</v>
      </c>
      <c r="C18" s="199">
        <f>SUM(K18:L18)</f>
        <v>1310</v>
      </c>
      <c r="D18" s="199">
        <f>SUM(E18:H18)</f>
        <v>96</v>
      </c>
      <c r="E18" s="199">
        <f t="shared" ref="E18:L18" si="5">SUM(E19:E22)</f>
        <v>6</v>
      </c>
      <c r="F18" s="199">
        <f t="shared" si="5"/>
        <v>24</v>
      </c>
      <c r="G18" s="199">
        <f t="shared" si="5"/>
        <v>5</v>
      </c>
      <c r="H18" s="199">
        <f t="shared" si="5"/>
        <v>61</v>
      </c>
      <c r="I18" s="199">
        <f t="shared" si="5"/>
        <v>799</v>
      </c>
      <c r="J18" s="174">
        <f>SUBTOTAL(9,J19:J22)</f>
        <v>415</v>
      </c>
      <c r="K18" s="199">
        <f t="shared" si="5"/>
        <v>640</v>
      </c>
      <c r="L18" s="199">
        <f t="shared" si="5"/>
        <v>670</v>
      </c>
      <c r="M18" s="197"/>
      <c r="N18" s="202" t="s">
        <v>688</v>
      </c>
      <c r="O18" s="198">
        <v>113</v>
      </c>
      <c r="P18" s="199">
        <f t="shared" si="0"/>
        <v>212</v>
      </c>
      <c r="Q18" s="199">
        <f t="shared" si="1"/>
        <v>22</v>
      </c>
      <c r="R18" s="174">
        <v>2</v>
      </c>
      <c r="S18" s="174">
        <v>4</v>
      </c>
      <c r="T18" s="174">
        <v>2</v>
      </c>
      <c r="U18" s="174">
        <v>14</v>
      </c>
      <c r="V18" s="199">
        <v>117</v>
      </c>
      <c r="W18" s="174">
        <v>73</v>
      </c>
      <c r="X18" s="199">
        <v>102</v>
      </c>
      <c r="Y18" s="199">
        <v>110</v>
      </c>
    </row>
    <row r="19" spans="1:25" ht="12" customHeight="1">
      <c r="A19" s="142" t="s">
        <v>689</v>
      </c>
      <c r="B19" s="198">
        <v>83</v>
      </c>
      <c r="C19" s="199">
        <f>SUM(K19:L19)</f>
        <v>178</v>
      </c>
      <c r="D19" s="199">
        <f>SUM(E19:H19)</f>
        <v>13</v>
      </c>
      <c r="E19" s="174">
        <v>0</v>
      </c>
      <c r="F19" s="174">
        <v>4</v>
      </c>
      <c r="G19" s="174">
        <v>1</v>
      </c>
      <c r="H19" s="174">
        <v>8</v>
      </c>
      <c r="I19" s="199">
        <v>106</v>
      </c>
      <c r="J19" s="154">
        <v>59</v>
      </c>
      <c r="K19" s="199">
        <v>81</v>
      </c>
      <c r="L19" s="199">
        <v>97</v>
      </c>
      <c r="M19" s="197"/>
      <c r="O19" s="31"/>
      <c r="P19" s="43"/>
      <c r="Q19" s="43"/>
      <c r="R19" s="43"/>
      <c r="S19" s="43"/>
      <c r="T19" s="43"/>
      <c r="U19" s="43"/>
      <c r="V19" s="43"/>
      <c r="W19" s="186"/>
      <c r="X19" s="43"/>
      <c r="Y19" s="43"/>
    </row>
    <row r="20" spans="1:25" ht="12" customHeight="1">
      <c r="A20" s="142" t="s">
        <v>690</v>
      </c>
      <c r="B20" s="198">
        <v>157</v>
      </c>
      <c r="C20" s="199">
        <f>SUM(K20:L20)</f>
        <v>308</v>
      </c>
      <c r="D20" s="199">
        <f>SUM(E20:H20)</f>
        <v>29</v>
      </c>
      <c r="E20" s="174">
        <v>3</v>
      </c>
      <c r="F20" s="174">
        <v>9</v>
      </c>
      <c r="G20" s="174">
        <v>1</v>
      </c>
      <c r="H20" s="174">
        <v>16</v>
      </c>
      <c r="I20" s="199">
        <v>186</v>
      </c>
      <c r="J20" s="154">
        <v>93</v>
      </c>
      <c r="K20" s="199">
        <v>152</v>
      </c>
      <c r="L20" s="199">
        <v>156</v>
      </c>
      <c r="M20" s="197"/>
      <c r="N20" s="184" t="s">
        <v>691</v>
      </c>
      <c r="O20" s="198">
        <f>SUM(O21:O26)</f>
        <v>687</v>
      </c>
      <c r="P20" s="199">
        <f t="shared" ref="P20:P26" si="6">SUM(X20:Y20)</f>
        <v>1202</v>
      </c>
      <c r="Q20" s="199">
        <f t="shared" ref="Q20:Q26" si="7">SUM(R20:U20)</f>
        <v>106</v>
      </c>
      <c r="R20" s="199">
        <f t="shared" ref="R20:Y20" si="8">SUM(R21:R26)</f>
        <v>7</v>
      </c>
      <c r="S20" s="199">
        <f t="shared" si="8"/>
        <v>27</v>
      </c>
      <c r="T20" s="199">
        <f t="shared" si="8"/>
        <v>8</v>
      </c>
      <c r="U20" s="199">
        <f t="shared" si="8"/>
        <v>64</v>
      </c>
      <c r="V20" s="199">
        <f t="shared" si="8"/>
        <v>762</v>
      </c>
      <c r="W20" s="174">
        <f>SUBTOTAL(9,W21:W26)</f>
        <v>334</v>
      </c>
      <c r="X20" s="199">
        <f t="shared" si="8"/>
        <v>625</v>
      </c>
      <c r="Y20" s="199">
        <f t="shared" si="8"/>
        <v>577</v>
      </c>
    </row>
    <row r="21" spans="1:25" ht="12" customHeight="1">
      <c r="A21" s="142" t="s">
        <v>692</v>
      </c>
      <c r="B21" s="198">
        <v>138</v>
      </c>
      <c r="C21" s="199">
        <f>SUM(K21:L21)</f>
        <v>267</v>
      </c>
      <c r="D21" s="199">
        <f>SUM(E21:H21)</f>
        <v>15</v>
      </c>
      <c r="E21" s="174">
        <v>1</v>
      </c>
      <c r="F21" s="174">
        <v>4</v>
      </c>
      <c r="G21" s="174">
        <v>1</v>
      </c>
      <c r="H21" s="174">
        <v>9</v>
      </c>
      <c r="I21" s="199">
        <v>147</v>
      </c>
      <c r="J21" s="154">
        <v>105</v>
      </c>
      <c r="K21" s="199">
        <v>130</v>
      </c>
      <c r="L21" s="199">
        <v>137</v>
      </c>
      <c r="M21" s="197"/>
      <c r="N21" s="202" t="s">
        <v>693</v>
      </c>
      <c r="O21" s="198">
        <v>206</v>
      </c>
      <c r="P21" s="199">
        <f t="shared" si="6"/>
        <v>296</v>
      </c>
      <c r="Q21" s="199">
        <f t="shared" si="7"/>
        <v>11</v>
      </c>
      <c r="R21" s="174">
        <v>1</v>
      </c>
      <c r="S21" s="174">
        <v>5</v>
      </c>
      <c r="T21" s="174">
        <v>2</v>
      </c>
      <c r="U21" s="174">
        <v>3</v>
      </c>
      <c r="V21" s="199">
        <v>189</v>
      </c>
      <c r="W21" s="174">
        <v>96</v>
      </c>
      <c r="X21" s="199">
        <v>162</v>
      </c>
      <c r="Y21" s="199">
        <v>134</v>
      </c>
    </row>
    <row r="22" spans="1:25" ht="12" customHeight="1">
      <c r="A22" s="142" t="s">
        <v>694</v>
      </c>
      <c r="B22" s="198">
        <v>297</v>
      </c>
      <c r="C22" s="199">
        <f>SUM(K22:L22)</f>
        <v>557</v>
      </c>
      <c r="D22" s="199">
        <f>SUM(E22:H22)</f>
        <v>39</v>
      </c>
      <c r="E22" s="174">
        <v>2</v>
      </c>
      <c r="F22" s="174">
        <v>7</v>
      </c>
      <c r="G22" s="174">
        <v>2</v>
      </c>
      <c r="H22" s="174">
        <v>28</v>
      </c>
      <c r="I22" s="199">
        <v>360</v>
      </c>
      <c r="J22" s="154">
        <v>158</v>
      </c>
      <c r="K22" s="199">
        <v>277</v>
      </c>
      <c r="L22" s="199">
        <v>280</v>
      </c>
      <c r="M22" s="197"/>
      <c r="N22" s="202" t="s">
        <v>676</v>
      </c>
      <c r="O22" s="198">
        <v>86</v>
      </c>
      <c r="P22" s="199">
        <f t="shared" si="6"/>
        <v>104</v>
      </c>
      <c r="Q22" s="199">
        <f t="shared" si="7"/>
        <v>4</v>
      </c>
      <c r="R22" s="174">
        <v>1</v>
      </c>
      <c r="S22" s="174">
        <v>2</v>
      </c>
      <c r="T22" s="174">
        <v>0</v>
      </c>
      <c r="U22" s="174">
        <v>1</v>
      </c>
      <c r="V22" s="199">
        <v>83</v>
      </c>
      <c r="W22" s="174">
        <v>17</v>
      </c>
      <c r="X22" s="199">
        <v>57</v>
      </c>
      <c r="Y22" s="199">
        <v>47</v>
      </c>
    </row>
    <row r="23" spans="1:25" ht="12" customHeight="1">
      <c r="B23" s="31"/>
      <c r="C23" s="43"/>
      <c r="D23" s="43"/>
      <c r="E23" s="43"/>
      <c r="F23" s="43"/>
      <c r="G23" s="43"/>
      <c r="H23" s="43"/>
      <c r="I23" s="43"/>
      <c r="J23" s="186" t="s">
        <v>685</v>
      </c>
      <c r="K23" s="43"/>
      <c r="L23" s="43"/>
      <c r="M23" s="197"/>
      <c r="N23" s="202" t="s">
        <v>677</v>
      </c>
      <c r="O23" s="198">
        <v>124</v>
      </c>
      <c r="P23" s="199">
        <f t="shared" si="6"/>
        <v>260</v>
      </c>
      <c r="Q23" s="199">
        <f t="shared" si="7"/>
        <v>30</v>
      </c>
      <c r="R23" s="174">
        <v>2</v>
      </c>
      <c r="S23" s="174">
        <v>5</v>
      </c>
      <c r="T23" s="174">
        <v>1</v>
      </c>
      <c r="U23" s="174">
        <v>22</v>
      </c>
      <c r="V23" s="199">
        <v>168</v>
      </c>
      <c r="W23" s="174">
        <v>62</v>
      </c>
      <c r="X23" s="199">
        <v>126</v>
      </c>
      <c r="Y23" s="199">
        <v>134</v>
      </c>
    </row>
    <row r="24" spans="1:25" ht="12" customHeight="1">
      <c r="A24" s="1" t="s">
        <v>695</v>
      </c>
      <c r="B24" s="198">
        <f>SUM(B25:B29)</f>
        <v>862</v>
      </c>
      <c r="C24" s="199">
        <f t="shared" ref="C24:C29" si="9">SUM(K24:L24)</f>
        <v>1734</v>
      </c>
      <c r="D24" s="199">
        <f t="shared" ref="D24:D29" si="10">SUM(E24:H24)</f>
        <v>253</v>
      </c>
      <c r="E24" s="199">
        <f t="shared" ref="E24:L24" si="11">SUM(E25:E29)</f>
        <v>17</v>
      </c>
      <c r="F24" s="199">
        <f t="shared" si="11"/>
        <v>63</v>
      </c>
      <c r="G24" s="199">
        <f t="shared" si="11"/>
        <v>23</v>
      </c>
      <c r="H24" s="199">
        <f t="shared" si="11"/>
        <v>150</v>
      </c>
      <c r="I24" s="199">
        <f t="shared" si="11"/>
        <v>963</v>
      </c>
      <c r="J24" s="174">
        <f>SUBTOTAL(9,J25:J29)</f>
        <v>518</v>
      </c>
      <c r="K24" s="199">
        <f t="shared" si="11"/>
        <v>840</v>
      </c>
      <c r="L24" s="199">
        <f t="shared" si="11"/>
        <v>894</v>
      </c>
      <c r="M24" s="197"/>
      <c r="N24" s="202" t="s">
        <v>679</v>
      </c>
      <c r="O24" s="198">
        <v>37</v>
      </c>
      <c r="P24" s="199">
        <f t="shared" si="6"/>
        <v>78</v>
      </c>
      <c r="Q24" s="199">
        <f t="shared" si="7"/>
        <v>7</v>
      </c>
      <c r="R24" s="174">
        <v>0</v>
      </c>
      <c r="S24" s="174">
        <v>0</v>
      </c>
      <c r="T24" s="174">
        <v>1</v>
      </c>
      <c r="U24" s="174">
        <v>6</v>
      </c>
      <c r="V24" s="199">
        <v>45</v>
      </c>
      <c r="W24" s="174">
        <v>26</v>
      </c>
      <c r="X24" s="199">
        <v>39</v>
      </c>
      <c r="Y24" s="199">
        <v>39</v>
      </c>
    </row>
    <row r="25" spans="1:25" ht="12" customHeight="1">
      <c r="A25" s="142" t="s">
        <v>689</v>
      </c>
      <c r="B25" s="198">
        <v>55</v>
      </c>
      <c r="C25" s="199">
        <f t="shared" si="9"/>
        <v>144</v>
      </c>
      <c r="D25" s="199">
        <f t="shared" si="10"/>
        <v>33</v>
      </c>
      <c r="E25" s="174">
        <v>1</v>
      </c>
      <c r="F25" s="174">
        <v>12</v>
      </c>
      <c r="G25" s="174">
        <v>2</v>
      </c>
      <c r="H25" s="174">
        <v>18</v>
      </c>
      <c r="I25" s="199">
        <v>86</v>
      </c>
      <c r="J25" s="154">
        <v>25</v>
      </c>
      <c r="K25" s="199">
        <v>68</v>
      </c>
      <c r="L25" s="199">
        <v>76</v>
      </c>
      <c r="M25" s="197"/>
      <c r="N25" s="202" t="s">
        <v>680</v>
      </c>
      <c r="O25" s="198">
        <v>92</v>
      </c>
      <c r="P25" s="199">
        <f t="shared" si="6"/>
        <v>158</v>
      </c>
      <c r="Q25" s="199">
        <f t="shared" si="7"/>
        <v>11</v>
      </c>
      <c r="R25" s="174">
        <v>0</v>
      </c>
      <c r="S25" s="174">
        <v>2</v>
      </c>
      <c r="T25" s="174">
        <v>1</v>
      </c>
      <c r="U25" s="174">
        <v>8</v>
      </c>
      <c r="V25" s="199">
        <v>81</v>
      </c>
      <c r="W25" s="174">
        <v>66</v>
      </c>
      <c r="X25" s="199">
        <v>80</v>
      </c>
      <c r="Y25" s="199">
        <v>78</v>
      </c>
    </row>
    <row r="26" spans="1:25" ht="12" customHeight="1">
      <c r="A26" s="142" t="s">
        <v>690</v>
      </c>
      <c r="B26" s="198">
        <v>166</v>
      </c>
      <c r="C26" s="199">
        <f t="shared" si="9"/>
        <v>356</v>
      </c>
      <c r="D26" s="199">
        <f t="shared" si="10"/>
        <v>55</v>
      </c>
      <c r="E26" s="174">
        <v>3</v>
      </c>
      <c r="F26" s="174">
        <v>8</v>
      </c>
      <c r="G26" s="174">
        <v>9</v>
      </c>
      <c r="H26" s="174">
        <v>35</v>
      </c>
      <c r="I26" s="199">
        <v>216</v>
      </c>
      <c r="J26" s="154">
        <v>85</v>
      </c>
      <c r="K26" s="199">
        <v>174</v>
      </c>
      <c r="L26" s="199">
        <v>182</v>
      </c>
      <c r="M26" s="197"/>
      <c r="N26" s="202" t="s">
        <v>682</v>
      </c>
      <c r="O26" s="198">
        <v>142</v>
      </c>
      <c r="P26" s="199">
        <f t="shared" si="6"/>
        <v>306</v>
      </c>
      <c r="Q26" s="199">
        <f t="shared" si="7"/>
        <v>43</v>
      </c>
      <c r="R26" s="174">
        <v>3</v>
      </c>
      <c r="S26" s="174">
        <v>13</v>
      </c>
      <c r="T26" s="174">
        <v>3</v>
      </c>
      <c r="U26" s="174">
        <v>24</v>
      </c>
      <c r="V26" s="199">
        <v>196</v>
      </c>
      <c r="W26" s="174">
        <v>67</v>
      </c>
      <c r="X26" s="199">
        <v>161</v>
      </c>
      <c r="Y26" s="199">
        <v>145</v>
      </c>
    </row>
    <row r="27" spans="1:25" ht="12" customHeight="1">
      <c r="A27" s="142" t="s">
        <v>692</v>
      </c>
      <c r="B27" s="198">
        <v>200</v>
      </c>
      <c r="C27" s="199">
        <f t="shared" si="9"/>
        <v>403</v>
      </c>
      <c r="D27" s="199">
        <f t="shared" si="10"/>
        <v>60</v>
      </c>
      <c r="E27" s="174">
        <v>7</v>
      </c>
      <c r="F27" s="174">
        <v>14</v>
      </c>
      <c r="G27" s="174">
        <v>4</v>
      </c>
      <c r="H27" s="174">
        <v>35</v>
      </c>
      <c r="I27" s="199">
        <v>188</v>
      </c>
      <c r="J27" s="154">
        <v>155</v>
      </c>
      <c r="K27" s="199">
        <v>192</v>
      </c>
      <c r="L27" s="199">
        <v>211</v>
      </c>
      <c r="M27" s="197"/>
      <c r="O27" s="31"/>
      <c r="P27" s="43"/>
      <c r="Q27" s="43"/>
      <c r="R27" s="43"/>
      <c r="S27" s="43"/>
      <c r="T27" s="43"/>
      <c r="U27" s="43"/>
      <c r="V27" s="43"/>
      <c r="W27" s="186"/>
      <c r="X27" s="43"/>
      <c r="Y27" s="43"/>
    </row>
    <row r="28" spans="1:25" ht="12" customHeight="1">
      <c r="A28" s="142" t="s">
        <v>694</v>
      </c>
      <c r="B28" s="198">
        <v>208</v>
      </c>
      <c r="C28" s="199">
        <f t="shared" si="9"/>
        <v>391</v>
      </c>
      <c r="D28" s="199">
        <f t="shared" si="10"/>
        <v>59</v>
      </c>
      <c r="E28" s="174">
        <v>4</v>
      </c>
      <c r="F28" s="174">
        <v>14</v>
      </c>
      <c r="G28" s="174">
        <v>3</v>
      </c>
      <c r="H28" s="174">
        <v>38</v>
      </c>
      <c r="I28" s="199">
        <v>210</v>
      </c>
      <c r="J28" s="154">
        <v>122</v>
      </c>
      <c r="K28" s="199">
        <v>182</v>
      </c>
      <c r="L28" s="199">
        <v>209</v>
      </c>
      <c r="M28" s="197"/>
      <c r="N28" s="184" t="s">
        <v>696</v>
      </c>
      <c r="O28" s="198">
        <v>499</v>
      </c>
      <c r="P28" s="199">
        <f>SUM(X28:Y28)</f>
        <v>900</v>
      </c>
      <c r="Q28" s="199">
        <f>SUM(R28:U28)</f>
        <v>82</v>
      </c>
      <c r="R28" s="174">
        <v>15</v>
      </c>
      <c r="S28" s="174">
        <v>29</v>
      </c>
      <c r="T28" s="174">
        <v>12</v>
      </c>
      <c r="U28" s="174">
        <v>26</v>
      </c>
      <c r="V28" s="199">
        <v>639</v>
      </c>
      <c r="W28" s="174">
        <v>179</v>
      </c>
      <c r="X28" s="199">
        <v>417</v>
      </c>
      <c r="Y28" s="199">
        <v>483</v>
      </c>
    </row>
    <row r="29" spans="1:25" ht="12" customHeight="1">
      <c r="A29" s="142" t="s">
        <v>697</v>
      </c>
      <c r="B29" s="198">
        <v>233</v>
      </c>
      <c r="C29" s="199">
        <f t="shared" si="9"/>
        <v>440</v>
      </c>
      <c r="D29" s="199">
        <f t="shared" si="10"/>
        <v>46</v>
      </c>
      <c r="E29" s="174">
        <v>2</v>
      </c>
      <c r="F29" s="174">
        <v>15</v>
      </c>
      <c r="G29" s="174">
        <v>5</v>
      </c>
      <c r="H29" s="174">
        <v>24</v>
      </c>
      <c r="I29" s="199">
        <v>263</v>
      </c>
      <c r="J29" s="154">
        <v>131</v>
      </c>
      <c r="K29" s="199">
        <v>224</v>
      </c>
      <c r="L29" s="199">
        <v>216</v>
      </c>
      <c r="M29" s="197"/>
      <c r="N29" s="184" t="s">
        <v>698</v>
      </c>
      <c r="O29" s="198">
        <v>154</v>
      </c>
      <c r="P29" s="199">
        <f>SUM(X29:Y29)</f>
        <v>228</v>
      </c>
      <c r="Q29" s="199">
        <f>SUM(R29:U29)</f>
        <v>14</v>
      </c>
      <c r="R29" s="174">
        <v>1</v>
      </c>
      <c r="S29" s="174">
        <v>1</v>
      </c>
      <c r="T29" s="174">
        <v>2</v>
      </c>
      <c r="U29" s="174">
        <v>10</v>
      </c>
      <c r="V29" s="199">
        <v>136</v>
      </c>
      <c r="W29" s="174">
        <v>78</v>
      </c>
      <c r="X29" s="199">
        <v>130</v>
      </c>
      <c r="Y29" s="199">
        <v>98</v>
      </c>
    </row>
    <row r="30" spans="1:25" ht="12" customHeight="1">
      <c r="B30" s="31"/>
      <c r="C30" s="43"/>
      <c r="D30" s="43"/>
      <c r="E30" s="186"/>
      <c r="F30" s="186"/>
      <c r="G30" s="186"/>
      <c r="H30" s="186"/>
      <c r="I30" s="43"/>
      <c r="K30" s="43"/>
      <c r="L30" s="43"/>
      <c r="M30" s="197"/>
      <c r="N30" s="184" t="s">
        <v>699</v>
      </c>
      <c r="O30" s="198">
        <v>557</v>
      </c>
      <c r="P30" s="199">
        <f>SUM(X30:Y30)</f>
        <v>861</v>
      </c>
      <c r="Q30" s="199">
        <f>SUM(R30:U30)</f>
        <v>66</v>
      </c>
      <c r="R30" s="174">
        <v>4</v>
      </c>
      <c r="S30" s="174">
        <v>18</v>
      </c>
      <c r="T30" s="174">
        <v>4</v>
      </c>
      <c r="U30" s="174">
        <v>40</v>
      </c>
      <c r="V30" s="199">
        <v>524</v>
      </c>
      <c r="W30" s="174">
        <v>271</v>
      </c>
      <c r="X30" s="199">
        <v>443</v>
      </c>
      <c r="Y30" s="199">
        <v>418</v>
      </c>
    </row>
    <row r="31" spans="1:25" ht="12" customHeight="1">
      <c r="A31" s="1" t="s">
        <v>700</v>
      </c>
      <c r="B31" s="198">
        <v>11</v>
      </c>
      <c r="C31" s="199">
        <f>SUM(K31:L31)</f>
        <v>13</v>
      </c>
      <c r="D31" s="199">
        <f>SUM(E31:H31)</f>
        <v>0</v>
      </c>
      <c r="E31" s="174">
        <v>0</v>
      </c>
      <c r="F31" s="174">
        <v>0</v>
      </c>
      <c r="G31" s="174">
        <v>0</v>
      </c>
      <c r="H31" s="174">
        <v>0</v>
      </c>
      <c r="I31" s="199">
        <v>8</v>
      </c>
      <c r="J31" s="154">
        <v>5</v>
      </c>
      <c r="K31" s="199">
        <v>11</v>
      </c>
      <c r="L31" s="199">
        <v>2</v>
      </c>
      <c r="M31" s="197"/>
      <c r="O31" s="198"/>
      <c r="P31" s="199"/>
      <c r="Q31" s="199"/>
      <c r="R31" s="199"/>
      <c r="S31" s="199"/>
      <c r="T31" s="199"/>
      <c r="U31" s="199"/>
      <c r="V31" s="199"/>
      <c r="W31" s="174"/>
      <c r="X31" s="199"/>
      <c r="Y31" s="199"/>
    </row>
    <row r="32" spans="1:25" ht="12" customHeight="1">
      <c r="A32" s="1" t="s">
        <v>701</v>
      </c>
      <c r="B32" s="198">
        <v>6</v>
      </c>
      <c r="C32" s="199">
        <f>SUM(K32:L32)</f>
        <v>8</v>
      </c>
      <c r="D32" s="199">
        <f>SUM(E32:H32)</f>
        <v>0</v>
      </c>
      <c r="E32" s="174">
        <v>0</v>
      </c>
      <c r="F32" s="174">
        <v>0</v>
      </c>
      <c r="G32" s="174">
        <v>0</v>
      </c>
      <c r="H32" s="174">
        <v>0</v>
      </c>
      <c r="I32" s="199">
        <v>4</v>
      </c>
      <c r="J32" s="154">
        <v>4</v>
      </c>
      <c r="K32" s="199">
        <v>6</v>
      </c>
      <c r="L32" s="199">
        <v>2</v>
      </c>
      <c r="M32" s="197"/>
      <c r="N32" s="184" t="s">
        <v>702</v>
      </c>
      <c r="O32" s="198">
        <f>SUM(O33:O35)</f>
        <v>541</v>
      </c>
      <c r="P32" s="199">
        <f>SUM(X32:Y32)</f>
        <v>914</v>
      </c>
      <c r="Q32" s="199">
        <f>SUM(R32:U32)</f>
        <v>72</v>
      </c>
      <c r="R32" s="199">
        <f t="shared" ref="R32:Y32" si="12">SUM(R33:R35)</f>
        <v>12</v>
      </c>
      <c r="S32" s="199">
        <f t="shared" si="12"/>
        <v>16</v>
      </c>
      <c r="T32" s="199">
        <f t="shared" si="12"/>
        <v>3</v>
      </c>
      <c r="U32" s="199">
        <f t="shared" si="12"/>
        <v>41</v>
      </c>
      <c r="V32" s="199">
        <f t="shared" si="12"/>
        <v>575</v>
      </c>
      <c r="W32" s="174">
        <f>SUBTOTAL(9,W33:W35)</f>
        <v>267</v>
      </c>
      <c r="X32" s="199">
        <f t="shared" si="12"/>
        <v>477</v>
      </c>
      <c r="Y32" s="199">
        <f t="shared" si="12"/>
        <v>437</v>
      </c>
    </row>
    <row r="33" spans="1:25" ht="12" customHeight="1">
      <c r="A33" s="1" t="s">
        <v>703</v>
      </c>
      <c r="B33" s="198">
        <v>272</v>
      </c>
      <c r="C33" s="199">
        <f>SUM(K33:L33)</f>
        <v>357</v>
      </c>
      <c r="D33" s="199">
        <f>SUM(E33:H33)</f>
        <v>15</v>
      </c>
      <c r="E33" s="174">
        <v>0</v>
      </c>
      <c r="F33" s="174">
        <v>2</v>
      </c>
      <c r="G33" s="174">
        <v>1</v>
      </c>
      <c r="H33" s="174">
        <v>12</v>
      </c>
      <c r="I33" s="199">
        <v>201</v>
      </c>
      <c r="J33" s="154">
        <v>141</v>
      </c>
      <c r="K33" s="199">
        <v>261</v>
      </c>
      <c r="L33" s="199">
        <v>96</v>
      </c>
      <c r="M33" s="197"/>
      <c r="N33" s="202" t="s">
        <v>693</v>
      </c>
      <c r="O33" s="198">
        <v>232</v>
      </c>
      <c r="P33" s="199">
        <f>SUM(X33:Y33)</f>
        <v>458</v>
      </c>
      <c r="Q33" s="199">
        <f>SUM(R33:U33)</f>
        <v>41</v>
      </c>
      <c r="R33" s="154">
        <v>4</v>
      </c>
      <c r="S33" s="154">
        <v>11</v>
      </c>
      <c r="T33" s="154">
        <v>1</v>
      </c>
      <c r="U33" s="154">
        <v>25</v>
      </c>
      <c r="V33" s="199">
        <v>263</v>
      </c>
      <c r="W33" s="174">
        <v>154</v>
      </c>
      <c r="X33" s="199">
        <v>222</v>
      </c>
      <c r="Y33" s="199">
        <v>236</v>
      </c>
    </row>
    <row r="34" spans="1:25" ht="12" customHeight="1">
      <c r="A34" s="1" t="s">
        <v>704</v>
      </c>
      <c r="B34" s="198">
        <v>91</v>
      </c>
      <c r="C34" s="199">
        <f>SUM(K34:L34)</f>
        <v>169</v>
      </c>
      <c r="D34" s="199">
        <f>SUM(E34:H34)</f>
        <v>15</v>
      </c>
      <c r="E34" s="174">
        <v>1</v>
      </c>
      <c r="F34" s="174">
        <v>5</v>
      </c>
      <c r="G34" s="174">
        <v>2</v>
      </c>
      <c r="H34" s="174">
        <v>7</v>
      </c>
      <c r="I34" s="199">
        <v>99</v>
      </c>
      <c r="J34" s="156">
        <v>55</v>
      </c>
      <c r="K34" s="199">
        <v>85</v>
      </c>
      <c r="L34" s="199">
        <v>84</v>
      </c>
      <c r="M34" s="197"/>
      <c r="N34" s="202" t="s">
        <v>676</v>
      </c>
      <c r="O34" s="198">
        <v>256</v>
      </c>
      <c r="P34" s="199">
        <f>SUM(X34:Y34)</f>
        <v>356</v>
      </c>
      <c r="Q34" s="199">
        <f>SUM(R34:U34)</f>
        <v>21</v>
      </c>
      <c r="R34" s="174">
        <v>8</v>
      </c>
      <c r="S34" s="174">
        <v>1</v>
      </c>
      <c r="T34" s="174">
        <v>0</v>
      </c>
      <c r="U34" s="174">
        <v>12</v>
      </c>
      <c r="V34" s="199">
        <v>250</v>
      </c>
      <c r="W34" s="174">
        <v>85</v>
      </c>
      <c r="X34" s="199">
        <v>208</v>
      </c>
      <c r="Y34" s="199">
        <v>148</v>
      </c>
    </row>
    <row r="35" spans="1:25" ht="12" customHeight="1">
      <c r="B35" s="31"/>
      <c r="C35" s="43"/>
      <c r="D35" s="43"/>
      <c r="E35" s="43"/>
      <c r="F35" s="43"/>
      <c r="G35" s="43"/>
      <c r="H35" s="43"/>
      <c r="I35" s="43"/>
      <c r="J35" s="186" t="s">
        <v>685</v>
      </c>
      <c r="K35" s="43"/>
      <c r="L35" s="43"/>
      <c r="M35" s="197"/>
      <c r="N35" s="202" t="s">
        <v>677</v>
      </c>
      <c r="O35" s="198">
        <v>53</v>
      </c>
      <c r="P35" s="199">
        <f>SUM(X35:Y35)</f>
        <v>100</v>
      </c>
      <c r="Q35" s="199">
        <f>SUM(R35:U35)</f>
        <v>10</v>
      </c>
      <c r="R35" s="174">
        <v>0</v>
      </c>
      <c r="S35" s="174">
        <v>4</v>
      </c>
      <c r="T35" s="174">
        <v>2</v>
      </c>
      <c r="U35" s="174">
        <v>4</v>
      </c>
      <c r="V35" s="199">
        <v>62</v>
      </c>
      <c r="W35" s="174">
        <v>28</v>
      </c>
      <c r="X35" s="199">
        <v>47</v>
      </c>
      <c r="Y35" s="199">
        <v>53</v>
      </c>
    </row>
    <row r="36" spans="1:25" ht="12" customHeight="1">
      <c r="A36" s="184" t="s">
        <v>705</v>
      </c>
      <c r="B36" s="205">
        <f>SUM(B37,B40:B45,+(B38))</f>
        <v>1922</v>
      </c>
      <c r="C36" s="206">
        <f>SUM(K36:L36)</f>
        <v>3442</v>
      </c>
      <c r="D36" s="206">
        <f>SUM(E36:H36)</f>
        <v>303</v>
      </c>
      <c r="E36" s="206">
        <f t="shared" ref="E36:L36" si="13">SUM(E37,E40:E45,+(E38))</f>
        <v>24</v>
      </c>
      <c r="F36" s="206">
        <f t="shared" si="13"/>
        <v>77</v>
      </c>
      <c r="G36" s="206">
        <f t="shared" si="13"/>
        <v>18</v>
      </c>
      <c r="H36" s="206">
        <f t="shared" si="13"/>
        <v>184</v>
      </c>
      <c r="I36" s="206">
        <f t="shared" si="13"/>
        <v>2234</v>
      </c>
      <c r="J36" s="174">
        <f>SUBTOTAL(9,J37:J45)</f>
        <v>905</v>
      </c>
      <c r="K36" s="206">
        <f>SUM(K37,K40:K45,+(K38))</f>
        <v>1708</v>
      </c>
      <c r="L36" s="206">
        <f t="shared" si="13"/>
        <v>1734</v>
      </c>
      <c r="M36" s="197"/>
      <c r="O36" s="198"/>
      <c r="P36" s="199"/>
      <c r="Q36" s="199"/>
      <c r="R36" s="199"/>
      <c r="S36" s="199"/>
      <c r="T36" s="199"/>
      <c r="U36" s="199"/>
      <c r="V36" s="199"/>
      <c r="W36" s="174" t="s">
        <v>685</v>
      </c>
      <c r="X36" s="199"/>
      <c r="Y36" s="199"/>
    </row>
    <row r="37" spans="1:25" ht="12" customHeight="1">
      <c r="A37" s="202" t="s">
        <v>689</v>
      </c>
      <c r="B37" s="205">
        <v>710</v>
      </c>
      <c r="C37" s="206">
        <f>SUM(K37:L37)</f>
        <v>1257</v>
      </c>
      <c r="D37" s="206">
        <f>SUM(E37:H37)</f>
        <v>103</v>
      </c>
      <c r="E37" s="174">
        <v>13</v>
      </c>
      <c r="F37" s="174">
        <v>25</v>
      </c>
      <c r="G37" s="174">
        <v>7</v>
      </c>
      <c r="H37" s="174">
        <v>58</v>
      </c>
      <c r="I37" s="206">
        <v>765</v>
      </c>
      <c r="J37" s="154">
        <v>389</v>
      </c>
      <c r="K37" s="206">
        <v>640</v>
      </c>
      <c r="L37" s="206">
        <v>617</v>
      </c>
      <c r="M37" s="197"/>
      <c r="N37" s="184" t="s">
        <v>706</v>
      </c>
      <c r="O37" s="198">
        <v>51</v>
      </c>
      <c r="P37" s="199">
        <f t="shared" ref="P37:P42" si="14">SUM(X37:Y37)</f>
        <v>109</v>
      </c>
      <c r="Q37" s="199">
        <f t="shared" ref="Q37:Q42" si="15">SUM(R37:U37)</f>
        <v>11</v>
      </c>
      <c r="R37" s="174">
        <v>1</v>
      </c>
      <c r="S37" s="174">
        <v>2</v>
      </c>
      <c r="T37" s="174">
        <v>2</v>
      </c>
      <c r="U37" s="174">
        <v>6</v>
      </c>
      <c r="V37" s="199">
        <v>59</v>
      </c>
      <c r="W37" s="174">
        <v>39</v>
      </c>
      <c r="X37" s="199">
        <v>50</v>
      </c>
      <c r="Y37" s="199">
        <v>59</v>
      </c>
    </row>
    <row r="38" spans="1:25" s="184" customFormat="1" ht="12" customHeight="1">
      <c r="A38" s="202" t="s">
        <v>690</v>
      </c>
      <c r="B38" s="207" t="s">
        <v>707</v>
      </c>
      <c r="C38" s="208">
        <f>SUM((K38)+(L38))</f>
        <v>1144</v>
      </c>
      <c r="D38" s="208">
        <f>SUM(E38:H38)</f>
        <v>110</v>
      </c>
      <c r="E38" s="209">
        <v>5</v>
      </c>
      <c r="F38" s="209">
        <v>35</v>
      </c>
      <c r="G38" s="209">
        <v>8</v>
      </c>
      <c r="H38" s="209">
        <v>62</v>
      </c>
      <c r="I38" s="210" t="s">
        <v>708</v>
      </c>
      <c r="J38" s="211">
        <v>296</v>
      </c>
      <c r="K38" s="210" t="s">
        <v>709</v>
      </c>
      <c r="L38" s="210" t="s">
        <v>710</v>
      </c>
      <c r="M38" s="212"/>
      <c r="N38" s="184" t="s">
        <v>711</v>
      </c>
      <c r="O38" s="205">
        <v>305</v>
      </c>
      <c r="P38" s="199">
        <f t="shared" si="14"/>
        <v>542</v>
      </c>
      <c r="Q38" s="206">
        <f t="shared" si="15"/>
        <v>43</v>
      </c>
      <c r="R38" s="174">
        <v>5</v>
      </c>
      <c r="S38" s="174">
        <v>10</v>
      </c>
      <c r="T38" s="174">
        <v>4</v>
      </c>
      <c r="U38" s="174">
        <v>24</v>
      </c>
      <c r="V38" s="206">
        <v>311</v>
      </c>
      <c r="W38" s="174">
        <v>188</v>
      </c>
      <c r="X38" s="206">
        <v>274</v>
      </c>
      <c r="Y38" s="206">
        <v>268</v>
      </c>
    </row>
    <row r="39" spans="1:25" ht="12" customHeight="1">
      <c r="A39" s="202" t="s">
        <v>692</v>
      </c>
      <c r="B39" s="213" t="s">
        <v>712</v>
      </c>
      <c r="C39" s="214" t="s">
        <v>712</v>
      </c>
      <c r="D39" s="214" t="s">
        <v>712</v>
      </c>
      <c r="E39" s="175" t="s">
        <v>713</v>
      </c>
      <c r="F39" s="175" t="s">
        <v>713</v>
      </c>
      <c r="G39" s="175" t="s">
        <v>713</v>
      </c>
      <c r="H39" s="175" t="s">
        <v>713</v>
      </c>
      <c r="I39" s="214" t="s">
        <v>712</v>
      </c>
      <c r="J39" s="156" t="s">
        <v>713</v>
      </c>
      <c r="K39" s="214" t="s">
        <v>712</v>
      </c>
      <c r="L39" s="214" t="s">
        <v>712</v>
      </c>
      <c r="M39" s="215"/>
      <c r="N39" s="184" t="s">
        <v>714</v>
      </c>
      <c r="O39" s="198">
        <v>309</v>
      </c>
      <c r="P39" s="199">
        <f t="shared" si="14"/>
        <v>511</v>
      </c>
      <c r="Q39" s="199">
        <f t="shared" si="15"/>
        <v>28</v>
      </c>
      <c r="R39" s="174">
        <v>1</v>
      </c>
      <c r="S39" s="174">
        <v>9</v>
      </c>
      <c r="T39" s="174">
        <v>2</v>
      </c>
      <c r="U39" s="174">
        <v>16</v>
      </c>
      <c r="V39" s="199">
        <v>265</v>
      </c>
      <c r="W39" s="174">
        <v>218</v>
      </c>
      <c r="X39" s="199">
        <v>271</v>
      </c>
      <c r="Y39" s="199">
        <v>240</v>
      </c>
    </row>
    <row r="40" spans="1:25" ht="12" customHeight="1">
      <c r="A40" s="202" t="s">
        <v>694</v>
      </c>
      <c r="B40" s="205">
        <v>196</v>
      </c>
      <c r="C40" s="206">
        <f t="shared" ref="C40:C45" si="16">SUM(K40:L40)</f>
        <v>268</v>
      </c>
      <c r="D40" s="206">
        <f t="shared" ref="D40:D45" si="17">SUM(E40:H40)</f>
        <v>12</v>
      </c>
      <c r="E40" s="174">
        <v>3</v>
      </c>
      <c r="F40" s="174">
        <v>5</v>
      </c>
      <c r="G40" s="174">
        <v>1</v>
      </c>
      <c r="H40" s="174">
        <v>3</v>
      </c>
      <c r="I40" s="206">
        <v>190</v>
      </c>
      <c r="J40" s="154">
        <v>66</v>
      </c>
      <c r="K40" s="206">
        <v>127</v>
      </c>
      <c r="L40" s="206">
        <v>141</v>
      </c>
      <c r="M40" s="197"/>
      <c r="N40" s="184" t="s">
        <v>715</v>
      </c>
      <c r="O40" s="198">
        <v>261</v>
      </c>
      <c r="P40" s="199">
        <f t="shared" si="14"/>
        <v>409</v>
      </c>
      <c r="Q40" s="199">
        <f t="shared" si="15"/>
        <v>44</v>
      </c>
      <c r="R40" s="174">
        <v>7</v>
      </c>
      <c r="S40" s="174">
        <v>20</v>
      </c>
      <c r="T40" s="174">
        <v>3</v>
      </c>
      <c r="U40" s="174">
        <v>14</v>
      </c>
      <c r="V40" s="199">
        <v>208</v>
      </c>
      <c r="W40" s="174">
        <v>157</v>
      </c>
      <c r="X40" s="199">
        <v>231</v>
      </c>
      <c r="Y40" s="199">
        <v>178</v>
      </c>
    </row>
    <row r="41" spans="1:25" ht="12" customHeight="1">
      <c r="A41" s="202" t="s">
        <v>697</v>
      </c>
      <c r="B41" s="205">
        <v>71</v>
      </c>
      <c r="C41" s="206">
        <f t="shared" si="16"/>
        <v>124</v>
      </c>
      <c r="D41" s="206">
        <f t="shared" si="17"/>
        <v>11</v>
      </c>
      <c r="E41" s="174">
        <v>0</v>
      </c>
      <c r="F41" s="174">
        <v>3</v>
      </c>
      <c r="G41" s="174">
        <v>0</v>
      </c>
      <c r="H41" s="174">
        <v>8</v>
      </c>
      <c r="I41" s="206">
        <v>85</v>
      </c>
      <c r="J41" s="154">
        <v>28</v>
      </c>
      <c r="K41" s="206">
        <v>69</v>
      </c>
      <c r="L41" s="206">
        <v>55</v>
      </c>
      <c r="M41" s="197"/>
      <c r="N41" s="184" t="s">
        <v>716</v>
      </c>
      <c r="O41" s="198">
        <v>303</v>
      </c>
      <c r="P41" s="199">
        <f t="shared" si="14"/>
        <v>579</v>
      </c>
      <c r="Q41" s="199">
        <f t="shared" si="15"/>
        <v>28</v>
      </c>
      <c r="R41" s="174">
        <v>2</v>
      </c>
      <c r="S41" s="174">
        <v>7</v>
      </c>
      <c r="T41" s="174">
        <v>1</v>
      </c>
      <c r="U41" s="174">
        <v>18</v>
      </c>
      <c r="V41" s="199">
        <v>331</v>
      </c>
      <c r="W41" s="174">
        <v>220</v>
      </c>
      <c r="X41" s="199">
        <v>269</v>
      </c>
      <c r="Y41" s="199">
        <v>310</v>
      </c>
    </row>
    <row r="42" spans="1:25" ht="12" customHeight="1">
      <c r="A42" s="202" t="s">
        <v>717</v>
      </c>
      <c r="B42" s="205">
        <v>186</v>
      </c>
      <c r="C42" s="206">
        <f t="shared" si="16"/>
        <v>406</v>
      </c>
      <c r="D42" s="206">
        <f t="shared" si="17"/>
        <v>51</v>
      </c>
      <c r="E42" s="174">
        <v>1</v>
      </c>
      <c r="F42" s="174">
        <v>4</v>
      </c>
      <c r="G42" s="174">
        <v>0</v>
      </c>
      <c r="H42" s="174">
        <v>46</v>
      </c>
      <c r="I42" s="206">
        <v>305</v>
      </c>
      <c r="J42" s="154">
        <v>50</v>
      </c>
      <c r="K42" s="206">
        <v>204</v>
      </c>
      <c r="L42" s="206">
        <v>202</v>
      </c>
      <c r="M42" s="197"/>
      <c r="N42" s="184" t="s">
        <v>718</v>
      </c>
      <c r="O42" s="198">
        <v>42</v>
      </c>
      <c r="P42" s="199">
        <f t="shared" si="14"/>
        <v>67</v>
      </c>
      <c r="Q42" s="199">
        <f t="shared" si="15"/>
        <v>1</v>
      </c>
      <c r="R42" s="174">
        <v>0</v>
      </c>
      <c r="S42" s="174">
        <v>1</v>
      </c>
      <c r="T42" s="174">
        <v>0</v>
      </c>
      <c r="U42" s="174">
        <v>0</v>
      </c>
      <c r="V42" s="199">
        <v>36</v>
      </c>
      <c r="W42" s="174">
        <v>30</v>
      </c>
      <c r="X42" s="199">
        <v>34</v>
      </c>
      <c r="Y42" s="199">
        <v>33</v>
      </c>
    </row>
    <row r="43" spans="1:25" ht="12" customHeight="1">
      <c r="A43" s="202" t="s">
        <v>719</v>
      </c>
      <c r="B43" s="205">
        <v>9</v>
      </c>
      <c r="C43" s="206">
        <f t="shared" si="16"/>
        <v>11</v>
      </c>
      <c r="D43" s="206">
        <f t="shared" si="17"/>
        <v>0</v>
      </c>
      <c r="E43" s="174">
        <v>0</v>
      </c>
      <c r="F43" s="174">
        <v>0</v>
      </c>
      <c r="G43" s="174">
        <v>0</v>
      </c>
      <c r="H43" s="174">
        <v>0</v>
      </c>
      <c r="I43" s="206">
        <v>5</v>
      </c>
      <c r="J43" s="154">
        <v>6</v>
      </c>
      <c r="K43" s="206">
        <v>7</v>
      </c>
      <c r="L43" s="206">
        <v>4</v>
      </c>
      <c r="M43" s="197"/>
      <c r="O43" s="198"/>
      <c r="P43" s="199"/>
      <c r="Q43" s="199"/>
      <c r="R43" s="199"/>
      <c r="S43" s="199"/>
      <c r="T43" s="199"/>
      <c r="U43" s="199"/>
      <c r="V43" s="199"/>
      <c r="W43" s="174"/>
      <c r="X43" s="199"/>
      <c r="Y43" s="199"/>
    </row>
    <row r="44" spans="1:25" ht="12" customHeight="1">
      <c r="A44" s="202" t="s">
        <v>720</v>
      </c>
      <c r="B44" s="205">
        <v>79</v>
      </c>
      <c r="C44" s="206">
        <f t="shared" si="16"/>
        <v>136</v>
      </c>
      <c r="D44" s="206">
        <f t="shared" si="17"/>
        <v>12</v>
      </c>
      <c r="E44" s="174">
        <v>2</v>
      </c>
      <c r="F44" s="174">
        <v>4</v>
      </c>
      <c r="G44" s="174">
        <v>2</v>
      </c>
      <c r="H44" s="174">
        <v>4</v>
      </c>
      <c r="I44" s="206">
        <v>93</v>
      </c>
      <c r="J44" s="156">
        <v>31</v>
      </c>
      <c r="K44" s="206">
        <v>52</v>
      </c>
      <c r="L44" s="206">
        <v>84</v>
      </c>
      <c r="M44" s="197"/>
      <c r="N44" s="184" t="s">
        <v>721</v>
      </c>
      <c r="O44" s="198">
        <f>SUM(O45:O47)</f>
        <v>175</v>
      </c>
      <c r="P44" s="199">
        <f>SUM(X44:Y44)</f>
        <v>334</v>
      </c>
      <c r="Q44" s="199">
        <f>SUM(R44:U44)</f>
        <v>23</v>
      </c>
      <c r="R44" s="199">
        <f t="shared" ref="R44:Y44" si="18">SUM(R45:R47)</f>
        <v>2</v>
      </c>
      <c r="S44" s="199">
        <f t="shared" si="18"/>
        <v>3</v>
      </c>
      <c r="T44" s="199">
        <f t="shared" si="18"/>
        <v>3</v>
      </c>
      <c r="U44" s="199">
        <f t="shared" si="18"/>
        <v>15</v>
      </c>
      <c r="V44" s="199">
        <f t="shared" si="18"/>
        <v>188</v>
      </c>
      <c r="W44" s="174">
        <f>SUBTOTAL(9,W45:W47)</f>
        <v>123</v>
      </c>
      <c r="X44" s="199">
        <f t="shared" si="18"/>
        <v>160</v>
      </c>
      <c r="Y44" s="199">
        <f t="shared" si="18"/>
        <v>174</v>
      </c>
    </row>
    <row r="45" spans="1:25" ht="12" customHeight="1">
      <c r="A45" s="202" t="s">
        <v>722</v>
      </c>
      <c r="B45" s="205">
        <v>59</v>
      </c>
      <c r="C45" s="206">
        <f t="shared" si="16"/>
        <v>96</v>
      </c>
      <c r="D45" s="206">
        <f t="shared" si="17"/>
        <v>4</v>
      </c>
      <c r="E45" s="174">
        <v>0</v>
      </c>
      <c r="F45" s="174">
        <v>1</v>
      </c>
      <c r="G45" s="174">
        <v>0</v>
      </c>
      <c r="H45" s="174">
        <v>3</v>
      </c>
      <c r="I45" s="206">
        <v>53</v>
      </c>
      <c r="J45" s="154">
        <v>39</v>
      </c>
      <c r="K45" s="206">
        <v>46</v>
      </c>
      <c r="L45" s="206">
        <v>50</v>
      </c>
      <c r="M45" s="197"/>
      <c r="N45" s="202" t="s">
        <v>677</v>
      </c>
      <c r="O45" s="198">
        <v>8</v>
      </c>
      <c r="P45" s="199">
        <f>SUM(X45:Y45)</f>
        <v>14</v>
      </c>
      <c r="Q45" s="199">
        <f>SUM(R45:U45)</f>
        <v>0</v>
      </c>
      <c r="R45" s="174">
        <v>0</v>
      </c>
      <c r="S45" s="174">
        <v>0</v>
      </c>
      <c r="T45" s="174">
        <v>0</v>
      </c>
      <c r="U45" s="174">
        <v>0</v>
      </c>
      <c r="V45" s="199">
        <v>8</v>
      </c>
      <c r="W45" s="174">
        <v>6</v>
      </c>
      <c r="X45" s="199">
        <v>9</v>
      </c>
      <c r="Y45" s="199">
        <v>5</v>
      </c>
    </row>
    <row r="46" spans="1:25" ht="12" customHeight="1">
      <c r="A46" s="184"/>
      <c r="B46" s="125"/>
      <c r="C46" s="216"/>
      <c r="D46" s="216"/>
      <c r="E46" s="216"/>
      <c r="F46" s="216"/>
      <c r="G46" s="216"/>
      <c r="H46" s="216"/>
      <c r="I46" s="216"/>
      <c r="K46" s="216"/>
      <c r="L46" s="216"/>
      <c r="M46" s="197"/>
      <c r="N46" s="202" t="s">
        <v>679</v>
      </c>
      <c r="O46" s="198">
        <v>69</v>
      </c>
      <c r="P46" s="199">
        <f>SUM(X46:Y46)</f>
        <v>129</v>
      </c>
      <c r="Q46" s="199">
        <f>SUM(R46:U46)</f>
        <v>8</v>
      </c>
      <c r="R46" s="174">
        <v>1</v>
      </c>
      <c r="S46" s="174">
        <v>1</v>
      </c>
      <c r="T46" s="174">
        <v>1</v>
      </c>
      <c r="U46" s="174">
        <v>5</v>
      </c>
      <c r="V46" s="199">
        <v>77</v>
      </c>
      <c r="W46" s="174">
        <v>44</v>
      </c>
      <c r="X46" s="199">
        <v>58</v>
      </c>
      <c r="Y46" s="199">
        <v>71</v>
      </c>
    </row>
    <row r="47" spans="1:25" ht="12" customHeight="1">
      <c r="A47" s="1" t="s">
        <v>723</v>
      </c>
      <c r="B47" s="198">
        <f>SUM(B48:B54)</f>
        <v>807</v>
      </c>
      <c r="C47" s="199">
        <f t="shared" ref="C47:C54" si="19">SUM(K47:L47)</f>
        <v>1267</v>
      </c>
      <c r="D47" s="199">
        <f t="shared" ref="D47:D54" si="20">SUM(E47:H47)</f>
        <v>76</v>
      </c>
      <c r="E47" s="199">
        <f t="shared" ref="E47:L47" si="21">SUM(E48:E54)</f>
        <v>7</v>
      </c>
      <c r="F47" s="199">
        <f t="shared" si="21"/>
        <v>21</v>
      </c>
      <c r="G47" s="199">
        <f t="shared" si="21"/>
        <v>3</v>
      </c>
      <c r="H47" s="199">
        <f t="shared" si="21"/>
        <v>45</v>
      </c>
      <c r="I47" s="199">
        <f t="shared" si="21"/>
        <v>849</v>
      </c>
      <c r="J47" s="174">
        <f>SUBTOTAL(9,J48:J54)</f>
        <v>342</v>
      </c>
      <c r="K47" s="199">
        <f t="shared" si="21"/>
        <v>637</v>
      </c>
      <c r="L47" s="199">
        <f t="shared" si="21"/>
        <v>630</v>
      </c>
      <c r="M47" s="197"/>
      <c r="N47" s="202" t="s">
        <v>680</v>
      </c>
      <c r="O47" s="198">
        <v>98</v>
      </c>
      <c r="P47" s="199">
        <f>SUM(X47:Y47)</f>
        <v>191</v>
      </c>
      <c r="Q47" s="199">
        <f>SUM(R47:U47)</f>
        <v>15</v>
      </c>
      <c r="R47" s="174">
        <v>1</v>
      </c>
      <c r="S47" s="174">
        <v>2</v>
      </c>
      <c r="T47" s="174">
        <v>2</v>
      </c>
      <c r="U47" s="174">
        <v>10</v>
      </c>
      <c r="V47" s="199">
        <v>103</v>
      </c>
      <c r="W47" s="174">
        <v>73</v>
      </c>
      <c r="X47" s="199">
        <v>93</v>
      </c>
      <c r="Y47" s="199">
        <v>98</v>
      </c>
    </row>
    <row r="48" spans="1:25" ht="12" customHeight="1">
      <c r="A48" s="142" t="s">
        <v>692</v>
      </c>
      <c r="B48" s="198">
        <v>39</v>
      </c>
      <c r="C48" s="199">
        <f t="shared" si="19"/>
        <v>56</v>
      </c>
      <c r="D48" s="199">
        <f t="shared" si="20"/>
        <v>1</v>
      </c>
      <c r="E48" s="174">
        <v>0</v>
      </c>
      <c r="F48" s="174">
        <v>0</v>
      </c>
      <c r="G48" s="174">
        <v>0</v>
      </c>
      <c r="H48" s="174">
        <v>1</v>
      </c>
      <c r="I48" s="199">
        <v>40</v>
      </c>
      <c r="J48" s="154">
        <v>15</v>
      </c>
      <c r="K48" s="199">
        <v>29</v>
      </c>
      <c r="L48" s="199">
        <v>27</v>
      </c>
      <c r="M48" s="197"/>
      <c r="O48" s="198"/>
      <c r="P48" s="199"/>
      <c r="Q48" s="199"/>
      <c r="R48" s="199"/>
      <c r="S48" s="199"/>
      <c r="T48" s="199"/>
      <c r="U48" s="199"/>
      <c r="V48" s="199"/>
      <c r="W48" s="174" t="s">
        <v>685</v>
      </c>
      <c r="X48" s="199"/>
      <c r="Y48" s="199"/>
    </row>
    <row r="49" spans="1:25" ht="12" customHeight="1">
      <c r="A49" s="142" t="s">
        <v>694</v>
      </c>
      <c r="B49" s="198">
        <v>107</v>
      </c>
      <c r="C49" s="199">
        <f t="shared" si="19"/>
        <v>146</v>
      </c>
      <c r="D49" s="199">
        <f t="shared" si="20"/>
        <v>10</v>
      </c>
      <c r="E49" s="174">
        <v>1</v>
      </c>
      <c r="F49" s="174">
        <v>4</v>
      </c>
      <c r="G49" s="174">
        <v>1</v>
      </c>
      <c r="H49" s="174">
        <v>4</v>
      </c>
      <c r="I49" s="199">
        <v>110</v>
      </c>
      <c r="J49" s="154">
        <v>26</v>
      </c>
      <c r="K49" s="199">
        <v>86</v>
      </c>
      <c r="L49" s="199">
        <v>60</v>
      </c>
      <c r="M49" s="197"/>
      <c r="N49" s="184" t="s">
        <v>724</v>
      </c>
      <c r="O49" s="198">
        <f>SUM(O50:O57)</f>
        <v>1148</v>
      </c>
      <c r="P49" s="199">
        <f t="shared" ref="P49:P57" si="22">SUM(X49:Y49)</f>
        <v>1860</v>
      </c>
      <c r="Q49" s="199">
        <f t="shared" ref="Q49:Q57" si="23">SUM(R49:U49)</f>
        <v>161</v>
      </c>
      <c r="R49" s="199">
        <f t="shared" ref="R49:Y49" si="24">SUM(R50:R57)</f>
        <v>10</v>
      </c>
      <c r="S49" s="199">
        <f t="shared" si="24"/>
        <v>55</v>
      </c>
      <c r="T49" s="199">
        <f t="shared" si="24"/>
        <v>5</v>
      </c>
      <c r="U49" s="199">
        <f t="shared" si="24"/>
        <v>91</v>
      </c>
      <c r="V49" s="199">
        <f t="shared" si="24"/>
        <v>1167</v>
      </c>
      <c r="W49" s="174">
        <f>SUBTOTAL(9,W50:W57)</f>
        <v>532</v>
      </c>
      <c r="X49" s="199">
        <f t="shared" si="24"/>
        <v>993</v>
      </c>
      <c r="Y49" s="199">
        <f t="shared" si="24"/>
        <v>867</v>
      </c>
    </row>
    <row r="50" spans="1:25" ht="12" customHeight="1">
      <c r="A50" s="142" t="s">
        <v>697</v>
      </c>
      <c r="B50" s="198">
        <v>140</v>
      </c>
      <c r="C50" s="199">
        <f t="shared" si="19"/>
        <v>191</v>
      </c>
      <c r="D50" s="199">
        <f t="shared" si="20"/>
        <v>9</v>
      </c>
      <c r="E50" s="174">
        <v>1</v>
      </c>
      <c r="F50" s="174">
        <v>4</v>
      </c>
      <c r="G50" s="174">
        <v>0</v>
      </c>
      <c r="H50" s="174">
        <v>4</v>
      </c>
      <c r="I50" s="199">
        <v>146</v>
      </c>
      <c r="J50" s="154">
        <v>36</v>
      </c>
      <c r="K50" s="199">
        <v>105</v>
      </c>
      <c r="L50" s="199">
        <v>86</v>
      </c>
      <c r="M50" s="197"/>
      <c r="N50" s="202" t="s">
        <v>693</v>
      </c>
      <c r="O50" s="198">
        <v>88</v>
      </c>
      <c r="P50" s="199">
        <f t="shared" si="22"/>
        <v>163</v>
      </c>
      <c r="Q50" s="199">
        <f t="shared" si="23"/>
        <v>27</v>
      </c>
      <c r="R50" s="174">
        <v>1</v>
      </c>
      <c r="S50" s="174">
        <v>11</v>
      </c>
      <c r="T50" s="174">
        <v>0</v>
      </c>
      <c r="U50" s="174">
        <v>15</v>
      </c>
      <c r="V50" s="199">
        <v>96</v>
      </c>
      <c r="W50" s="174">
        <v>40</v>
      </c>
      <c r="X50" s="199">
        <v>72</v>
      </c>
      <c r="Y50" s="199">
        <v>91</v>
      </c>
    </row>
    <row r="51" spans="1:25" ht="12" customHeight="1">
      <c r="A51" s="142" t="s">
        <v>717</v>
      </c>
      <c r="B51" s="198">
        <v>119</v>
      </c>
      <c r="C51" s="199">
        <f t="shared" si="19"/>
        <v>148</v>
      </c>
      <c r="D51" s="199">
        <f t="shared" si="20"/>
        <v>8</v>
      </c>
      <c r="E51" s="174">
        <v>1</v>
      </c>
      <c r="F51" s="174">
        <v>2</v>
      </c>
      <c r="G51" s="174">
        <v>0</v>
      </c>
      <c r="H51" s="174">
        <v>5</v>
      </c>
      <c r="I51" s="199">
        <v>115</v>
      </c>
      <c r="J51" s="154">
        <v>25</v>
      </c>
      <c r="K51" s="199">
        <v>75</v>
      </c>
      <c r="L51" s="199">
        <v>73</v>
      </c>
      <c r="M51" s="197"/>
      <c r="N51" s="202" t="s">
        <v>676</v>
      </c>
      <c r="O51" s="198">
        <v>222</v>
      </c>
      <c r="P51" s="199">
        <f t="shared" si="22"/>
        <v>360</v>
      </c>
      <c r="Q51" s="199">
        <f t="shared" si="23"/>
        <v>27</v>
      </c>
      <c r="R51" s="174">
        <v>1</v>
      </c>
      <c r="S51" s="174">
        <v>12</v>
      </c>
      <c r="T51" s="174">
        <v>1</v>
      </c>
      <c r="U51" s="174">
        <v>13</v>
      </c>
      <c r="V51" s="199">
        <v>265</v>
      </c>
      <c r="W51" s="174">
        <v>68</v>
      </c>
      <c r="X51" s="199">
        <v>198</v>
      </c>
      <c r="Y51" s="199">
        <v>162</v>
      </c>
    </row>
    <row r="52" spans="1:25" ht="12" customHeight="1">
      <c r="A52" s="142" t="s">
        <v>719</v>
      </c>
      <c r="B52" s="198">
        <v>80</v>
      </c>
      <c r="C52" s="199">
        <f t="shared" si="19"/>
        <v>123</v>
      </c>
      <c r="D52" s="199">
        <f t="shared" si="20"/>
        <v>4</v>
      </c>
      <c r="E52" s="174">
        <v>2</v>
      </c>
      <c r="F52" s="174">
        <v>2</v>
      </c>
      <c r="G52" s="174">
        <v>0</v>
      </c>
      <c r="H52" s="174">
        <v>0</v>
      </c>
      <c r="I52" s="199">
        <v>73</v>
      </c>
      <c r="J52" s="154">
        <v>46</v>
      </c>
      <c r="K52" s="199">
        <v>61</v>
      </c>
      <c r="L52" s="199">
        <v>62</v>
      </c>
      <c r="M52" s="197"/>
      <c r="N52" s="202" t="s">
        <v>677</v>
      </c>
      <c r="O52" s="198">
        <v>190</v>
      </c>
      <c r="P52" s="199">
        <f t="shared" si="22"/>
        <v>316</v>
      </c>
      <c r="Q52" s="199">
        <f t="shared" si="23"/>
        <v>34</v>
      </c>
      <c r="R52" s="174">
        <v>3</v>
      </c>
      <c r="S52" s="174">
        <v>12</v>
      </c>
      <c r="T52" s="174">
        <v>1</v>
      </c>
      <c r="U52" s="173">
        <v>18</v>
      </c>
      <c r="V52" s="199">
        <v>208</v>
      </c>
      <c r="W52" s="174">
        <v>74</v>
      </c>
      <c r="X52" s="199">
        <v>168</v>
      </c>
      <c r="Y52" s="199">
        <v>148</v>
      </c>
    </row>
    <row r="53" spans="1:25" ht="12" customHeight="1">
      <c r="A53" s="142" t="s">
        <v>720</v>
      </c>
      <c r="B53" s="198">
        <v>213</v>
      </c>
      <c r="C53" s="199">
        <f t="shared" si="19"/>
        <v>385</v>
      </c>
      <c r="D53" s="199">
        <f t="shared" si="20"/>
        <v>26</v>
      </c>
      <c r="E53" s="174">
        <v>2</v>
      </c>
      <c r="F53" s="174">
        <v>5</v>
      </c>
      <c r="G53" s="174">
        <v>1</v>
      </c>
      <c r="H53" s="174">
        <v>18</v>
      </c>
      <c r="I53" s="199">
        <v>236</v>
      </c>
      <c r="J53" s="154">
        <v>123</v>
      </c>
      <c r="K53" s="199">
        <v>180</v>
      </c>
      <c r="L53" s="199">
        <v>205</v>
      </c>
      <c r="M53" s="197"/>
      <c r="N53" s="202" t="s">
        <v>679</v>
      </c>
      <c r="O53" s="198">
        <v>44</v>
      </c>
      <c r="P53" s="199">
        <f t="shared" si="22"/>
        <v>70</v>
      </c>
      <c r="Q53" s="199">
        <f t="shared" si="23"/>
        <v>2</v>
      </c>
      <c r="R53" s="174">
        <v>0</v>
      </c>
      <c r="S53" s="174">
        <v>0</v>
      </c>
      <c r="T53" s="174">
        <v>0</v>
      </c>
      <c r="U53" s="174">
        <v>2</v>
      </c>
      <c r="V53" s="199">
        <v>38</v>
      </c>
      <c r="W53" s="174">
        <v>30</v>
      </c>
      <c r="X53" s="199">
        <v>40</v>
      </c>
      <c r="Y53" s="199">
        <v>30</v>
      </c>
    </row>
    <row r="54" spans="1:25" ht="12" customHeight="1">
      <c r="A54" s="142" t="s">
        <v>722</v>
      </c>
      <c r="B54" s="198">
        <v>109</v>
      </c>
      <c r="C54" s="199">
        <f t="shared" si="19"/>
        <v>218</v>
      </c>
      <c r="D54" s="199">
        <f t="shared" si="20"/>
        <v>18</v>
      </c>
      <c r="E54" s="174">
        <v>0</v>
      </c>
      <c r="F54" s="174">
        <v>4</v>
      </c>
      <c r="G54" s="174">
        <v>1</v>
      </c>
      <c r="H54" s="174">
        <v>13</v>
      </c>
      <c r="I54" s="199">
        <v>129</v>
      </c>
      <c r="J54" s="154">
        <v>71</v>
      </c>
      <c r="K54" s="199">
        <v>101</v>
      </c>
      <c r="L54" s="199">
        <v>117</v>
      </c>
      <c r="M54" s="197"/>
      <c r="N54" s="202" t="s">
        <v>680</v>
      </c>
      <c r="O54" s="198">
        <v>95</v>
      </c>
      <c r="P54" s="199">
        <f t="shared" si="22"/>
        <v>155</v>
      </c>
      <c r="Q54" s="199">
        <f t="shared" si="23"/>
        <v>15</v>
      </c>
      <c r="R54" s="174">
        <v>0</v>
      </c>
      <c r="S54" s="174">
        <v>7</v>
      </c>
      <c r="T54" s="174">
        <v>1</v>
      </c>
      <c r="U54" s="174">
        <v>7</v>
      </c>
      <c r="V54" s="199">
        <v>71</v>
      </c>
      <c r="W54" s="174">
        <v>69</v>
      </c>
      <c r="X54" s="199">
        <v>70</v>
      </c>
      <c r="Y54" s="199">
        <v>85</v>
      </c>
    </row>
    <row r="55" spans="1:25" ht="12" customHeight="1">
      <c r="B55" s="31"/>
      <c r="C55" s="43"/>
      <c r="D55" s="43"/>
      <c r="E55" s="43"/>
      <c r="F55" s="43"/>
      <c r="G55" s="43"/>
      <c r="H55" s="43"/>
      <c r="I55" s="43"/>
      <c r="K55" s="43"/>
      <c r="L55" s="43"/>
      <c r="M55" s="197"/>
      <c r="N55" s="202" t="s">
        <v>682</v>
      </c>
      <c r="O55" s="198">
        <v>39</v>
      </c>
      <c r="P55" s="199">
        <f t="shared" si="22"/>
        <v>68</v>
      </c>
      <c r="Q55" s="199">
        <f t="shared" si="23"/>
        <v>4</v>
      </c>
      <c r="R55" s="174">
        <v>0</v>
      </c>
      <c r="S55" s="174">
        <v>3</v>
      </c>
      <c r="T55" s="174">
        <v>0</v>
      </c>
      <c r="U55" s="174">
        <v>1</v>
      </c>
      <c r="V55" s="199">
        <v>48</v>
      </c>
      <c r="W55" s="174">
        <v>16</v>
      </c>
      <c r="X55" s="199">
        <v>41</v>
      </c>
      <c r="Y55" s="199">
        <v>27</v>
      </c>
    </row>
    <row r="56" spans="1:25" ht="12" customHeight="1">
      <c r="A56" s="1" t="s">
        <v>725</v>
      </c>
      <c r="B56" s="198">
        <f>SUM(B57:B65)</f>
        <v>805</v>
      </c>
      <c r="C56" s="199">
        <f t="shared" ref="C56:C65" si="25">SUM(K56:L56)</f>
        <v>1352</v>
      </c>
      <c r="D56" s="199">
        <f t="shared" ref="D56:D65" si="26">SUM(E56:H56)</f>
        <v>118</v>
      </c>
      <c r="E56" s="199">
        <f t="shared" ref="E56:L56" si="27">SUM(E57:E65)</f>
        <v>4</v>
      </c>
      <c r="F56" s="199">
        <f t="shared" si="27"/>
        <v>30</v>
      </c>
      <c r="G56" s="199">
        <f t="shared" si="27"/>
        <v>5</v>
      </c>
      <c r="H56" s="199">
        <f t="shared" si="27"/>
        <v>79</v>
      </c>
      <c r="I56" s="199">
        <f t="shared" si="27"/>
        <v>855</v>
      </c>
      <c r="J56" s="174">
        <f>SUBTOTAL(9,J57:J65)</f>
        <v>379</v>
      </c>
      <c r="K56" s="199">
        <f t="shared" si="27"/>
        <v>685</v>
      </c>
      <c r="L56" s="199">
        <f t="shared" si="27"/>
        <v>667</v>
      </c>
      <c r="M56" s="197"/>
      <c r="N56" s="202" t="s">
        <v>684</v>
      </c>
      <c r="O56" s="198">
        <v>133</v>
      </c>
      <c r="P56" s="199">
        <f t="shared" si="22"/>
        <v>259</v>
      </c>
      <c r="Q56" s="199">
        <f t="shared" si="23"/>
        <v>25</v>
      </c>
      <c r="R56" s="174">
        <v>2</v>
      </c>
      <c r="S56" s="174">
        <v>6</v>
      </c>
      <c r="T56" s="174">
        <v>1</v>
      </c>
      <c r="U56" s="174">
        <v>16</v>
      </c>
      <c r="V56" s="199">
        <v>137</v>
      </c>
      <c r="W56" s="174">
        <v>97</v>
      </c>
      <c r="X56" s="199">
        <v>127</v>
      </c>
      <c r="Y56" s="199">
        <v>132</v>
      </c>
    </row>
    <row r="57" spans="1:25" ht="12" customHeight="1">
      <c r="A57" s="142" t="s">
        <v>689</v>
      </c>
      <c r="B57" s="198">
        <v>35</v>
      </c>
      <c r="C57" s="199">
        <f t="shared" si="25"/>
        <v>35</v>
      </c>
      <c r="D57" s="199">
        <f t="shared" si="26"/>
        <v>0</v>
      </c>
      <c r="E57" s="174">
        <v>0</v>
      </c>
      <c r="F57" s="174">
        <v>0</v>
      </c>
      <c r="G57" s="174">
        <v>0</v>
      </c>
      <c r="H57" s="174">
        <v>0</v>
      </c>
      <c r="I57" s="199">
        <v>32</v>
      </c>
      <c r="J57" s="154">
        <v>3</v>
      </c>
      <c r="K57" s="199">
        <v>20</v>
      </c>
      <c r="L57" s="199">
        <v>15</v>
      </c>
      <c r="M57" s="197"/>
      <c r="N57" s="202" t="s">
        <v>686</v>
      </c>
      <c r="O57" s="198">
        <v>337</v>
      </c>
      <c r="P57" s="199">
        <f t="shared" si="22"/>
        <v>469</v>
      </c>
      <c r="Q57" s="199">
        <f t="shared" si="23"/>
        <v>27</v>
      </c>
      <c r="R57" s="174">
        <v>3</v>
      </c>
      <c r="S57" s="174">
        <v>4</v>
      </c>
      <c r="T57" s="174">
        <v>1</v>
      </c>
      <c r="U57" s="174">
        <v>19</v>
      </c>
      <c r="V57" s="199">
        <v>304</v>
      </c>
      <c r="W57" s="174">
        <v>138</v>
      </c>
      <c r="X57" s="199">
        <v>277</v>
      </c>
      <c r="Y57" s="199">
        <v>192</v>
      </c>
    </row>
    <row r="58" spans="1:25" ht="12" customHeight="1">
      <c r="A58" s="142" t="s">
        <v>690</v>
      </c>
      <c r="B58" s="198">
        <v>36</v>
      </c>
      <c r="C58" s="199">
        <f t="shared" si="25"/>
        <v>52</v>
      </c>
      <c r="D58" s="199">
        <f t="shared" si="26"/>
        <v>3</v>
      </c>
      <c r="E58" s="174">
        <v>0</v>
      </c>
      <c r="F58" s="174">
        <v>2</v>
      </c>
      <c r="G58" s="174">
        <v>0</v>
      </c>
      <c r="H58" s="174">
        <v>1</v>
      </c>
      <c r="I58" s="199">
        <v>39</v>
      </c>
      <c r="J58" s="154">
        <v>10</v>
      </c>
      <c r="K58" s="199">
        <v>30</v>
      </c>
      <c r="L58" s="199">
        <v>22</v>
      </c>
      <c r="M58" s="197"/>
      <c r="O58" s="198"/>
      <c r="P58" s="199"/>
      <c r="Q58" s="199"/>
      <c r="R58" s="199"/>
      <c r="S58" s="199"/>
      <c r="T58" s="199"/>
      <c r="U58" s="199"/>
      <c r="V58" s="199"/>
      <c r="W58" s="174"/>
      <c r="X58" s="199"/>
      <c r="Y58" s="199"/>
    </row>
    <row r="59" spans="1:25" ht="12" customHeight="1">
      <c r="A59" s="142" t="s">
        <v>692</v>
      </c>
      <c r="B59" s="198">
        <v>30</v>
      </c>
      <c r="C59" s="199">
        <f t="shared" si="25"/>
        <v>50</v>
      </c>
      <c r="D59" s="199">
        <f t="shared" si="26"/>
        <v>2</v>
      </c>
      <c r="E59" s="174">
        <v>0</v>
      </c>
      <c r="F59" s="174">
        <v>0</v>
      </c>
      <c r="G59" s="174">
        <v>0</v>
      </c>
      <c r="H59" s="174">
        <v>2</v>
      </c>
      <c r="I59" s="199">
        <v>34</v>
      </c>
      <c r="J59" s="154">
        <v>14</v>
      </c>
      <c r="K59" s="199">
        <v>24</v>
      </c>
      <c r="L59" s="199">
        <v>26</v>
      </c>
      <c r="M59" s="197"/>
      <c r="N59" s="184" t="s">
        <v>726</v>
      </c>
      <c r="O59" s="198">
        <f>SUM(O60:O61)</f>
        <v>119</v>
      </c>
      <c r="P59" s="199">
        <f>SUM(X59:Y59)</f>
        <v>207</v>
      </c>
      <c r="Q59" s="199">
        <f>SUM(R59:U59)</f>
        <v>22</v>
      </c>
      <c r="R59" s="199">
        <f t="shared" ref="R59:Y59" si="28">SUM(R60:R61)</f>
        <v>1</v>
      </c>
      <c r="S59" s="199">
        <f t="shared" si="28"/>
        <v>7</v>
      </c>
      <c r="T59" s="199">
        <f t="shared" si="28"/>
        <v>1</v>
      </c>
      <c r="U59" s="199">
        <f t="shared" si="28"/>
        <v>13</v>
      </c>
      <c r="V59" s="199">
        <f t="shared" si="28"/>
        <v>130</v>
      </c>
      <c r="W59" s="174">
        <f>SUBTOTAL(9,W60:W62)</f>
        <v>55</v>
      </c>
      <c r="X59" s="199">
        <f t="shared" si="28"/>
        <v>96</v>
      </c>
      <c r="Y59" s="199">
        <f t="shared" si="28"/>
        <v>111</v>
      </c>
    </row>
    <row r="60" spans="1:25" ht="12" customHeight="1">
      <c r="A60" s="142" t="s">
        <v>694</v>
      </c>
      <c r="B60" s="198">
        <v>226</v>
      </c>
      <c r="C60" s="199">
        <f t="shared" si="25"/>
        <v>417</v>
      </c>
      <c r="D60" s="199">
        <f t="shared" si="26"/>
        <v>47</v>
      </c>
      <c r="E60" s="174">
        <v>2</v>
      </c>
      <c r="F60" s="174">
        <v>13</v>
      </c>
      <c r="G60" s="174">
        <v>3</v>
      </c>
      <c r="H60" s="174">
        <v>29</v>
      </c>
      <c r="I60" s="199">
        <v>290</v>
      </c>
      <c r="J60" s="154">
        <v>80</v>
      </c>
      <c r="K60" s="199">
        <v>202</v>
      </c>
      <c r="L60" s="199">
        <v>215</v>
      </c>
      <c r="M60" s="197"/>
      <c r="N60" s="202" t="s">
        <v>677</v>
      </c>
      <c r="O60" s="198">
        <v>60</v>
      </c>
      <c r="P60" s="199">
        <f>SUM(X60:Y60)</f>
        <v>109</v>
      </c>
      <c r="Q60" s="199">
        <f>SUM(R60:U60)</f>
        <v>12</v>
      </c>
      <c r="R60" s="174">
        <v>1</v>
      </c>
      <c r="S60" s="174">
        <v>1</v>
      </c>
      <c r="T60" s="174">
        <v>1</v>
      </c>
      <c r="U60" s="174">
        <v>9</v>
      </c>
      <c r="V60" s="199">
        <v>72</v>
      </c>
      <c r="W60" s="174">
        <v>25</v>
      </c>
      <c r="X60" s="199">
        <v>58</v>
      </c>
      <c r="Y60" s="199">
        <v>51</v>
      </c>
    </row>
    <row r="61" spans="1:25" ht="12" customHeight="1">
      <c r="A61" s="142" t="s">
        <v>697</v>
      </c>
      <c r="B61" s="198">
        <v>30</v>
      </c>
      <c r="C61" s="199">
        <f t="shared" si="25"/>
        <v>44</v>
      </c>
      <c r="D61" s="199">
        <f t="shared" si="26"/>
        <v>3</v>
      </c>
      <c r="E61" s="174">
        <v>0</v>
      </c>
      <c r="F61" s="174">
        <v>0</v>
      </c>
      <c r="G61" s="174">
        <v>0</v>
      </c>
      <c r="H61" s="174">
        <v>3</v>
      </c>
      <c r="I61" s="199">
        <v>23</v>
      </c>
      <c r="J61" s="154">
        <v>18</v>
      </c>
      <c r="K61" s="199">
        <v>24</v>
      </c>
      <c r="L61" s="199">
        <v>20</v>
      </c>
      <c r="M61" s="197"/>
      <c r="N61" s="202" t="s">
        <v>679</v>
      </c>
      <c r="O61" s="198">
        <v>59</v>
      </c>
      <c r="P61" s="199">
        <f>SUM(X61:Y61)</f>
        <v>98</v>
      </c>
      <c r="Q61" s="199">
        <f>SUM(R61:U61)</f>
        <v>10</v>
      </c>
      <c r="R61" s="174">
        <v>0</v>
      </c>
      <c r="S61" s="174">
        <v>6</v>
      </c>
      <c r="T61" s="174">
        <v>0</v>
      </c>
      <c r="U61" s="174">
        <v>4</v>
      </c>
      <c r="V61" s="199">
        <v>58</v>
      </c>
      <c r="W61" s="174">
        <v>30</v>
      </c>
      <c r="X61" s="199">
        <v>38</v>
      </c>
      <c r="Y61" s="199">
        <v>60</v>
      </c>
    </row>
    <row r="62" spans="1:25" ht="12" customHeight="1">
      <c r="A62" s="142" t="s">
        <v>717</v>
      </c>
      <c r="B62" s="198">
        <v>197</v>
      </c>
      <c r="C62" s="199">
        <f t="shared" si="25"/>
        <v>298</v>
      </c>
      <c r="D62" s="199">
        <f t="shared" si="26"/>
        <v>23</v>
      </c>
      <c r="E62" s="174">
        <v>1</v>
      </c>
      <c r="F62" s="174">
        <v>5</v>
      </c>
      <c r="G62" s="174">
        <v>0</v>
      </c>
      <c r="H62" s="174">
        <v>17</v>
      </c>
      <c r="I62" s="199">
        <v>186</v>
      </c>
      <c r="J62" s="154">
        <v>89</v>
      </c>
      <c r="K62" s="199">
        <v>157</v>
      </c>
      <c r="L62" s="199">
        <v>141</v>
      </c>
      <c r="M62" s="197"/>
      <c r="O62" s="198"/>
      <c r="P62" s="199"/>
      <c r="Q62" s="199"/>
      <c r="R62" s="199"/>
      <c r="S62" s="199"/>
      <c r="T62" s="199"/>
      <c r="U62" s="199"/>
      <c r="V62" s="199"/>
      <c r="W62" s="199"/>
      <c r="X62" s="199"/>
      <c r="Y62" s="199"/>
    </row>
    <row r="63" spans="1:25" ht="12" customHeight="1">
      <c r="A63" s="142" t="s">
        <v>719</v>
      </c>
      <c r="B63" s="198">
        <v>49</v>
      </c>
      <c r="C63" s="199">
        <f t="shared" si="25"/>
        <v>74</v>
      </c>
      <c r="D63" s="199">
        <f t="shared" si="26"/>
        <v>3</v>
      </c>
      <c r="E63" s="174">
        <v>0</v>
      </c>
      <c r="F63" s="174">
        <v>0</v>
      </c>
      <c r="G63" s="174">
        <v>0</v>
      </c>
      <c r="H63" s="174">
        <v>3</v>
      </c>
      <c r="I63" s="199">
        <v>34</v>
      </c>
      <c r="J63" s="154">
        <v>37</v>
      </c>
      <c r="K63" s="199">
        <v>33</v>
      </c>
      <c r="L63" s="199">
        <v>41</v>
      </c>
      <c r="M63" s="197"/>
      <c r="O63" s="31"/>
      <c r="P63" s="43"/>
      <c r="Q63" s="43"/>
      <c r="R63" s="43"/>
      <c r="S63" s="43"/>
      <c r="T63" s="43"/>
      <c r="U63" s="43"/>
      <c r="V63" s="43"/>
      <c r="W63" s="43"/>
      <c r="X63" s="43"/>
      <c r="Y63" s="43"/>
    </row>
    <row r="64" spans="1:25" ht="12" customHeight="1">
      <c r="A64" s="142" t="s">
        <v>720</v>
      </c>
      <c r="B64" s="198">
        <v>65</v>
      </c>
      <c r="C64" s="199">
        <f t="shared" si="25"/>
        <v>128</v>
      </c>
      <c r="D64" s="199">
        <f t="shared" si="26"/>
        <v>13</v>
      </c>
      <c r="E64" s="174">
        <v>0</v>
      </c>
      <c r="F64" s="174">
        <v>0</v>
      </c>
      <c r="G64" s="174">
        <v>2</v>
      </c>
      <c r="H64" s="174">
        <v>11</v>
      </c>
      <c r="I64" s="199">
        <v>71</v>
      </c>
      <c r="J64" s="154">
        <v>44</v>
      </c>
      <c r="K64" s="199">
        <v>68</v>
      </c>
      <c r="L64" s="199">
        <v>60</v>
      </c>
      <c r="M64" s="197"/>
      <c r="N64" s="202"/>
      <c r="O64" s="31"/>
      <c r="P64" s="43"/>
      <c r="Q64" s="43"/>
      <c r="R64" s="43"/>
      <c r="S64" s="43"/>
      <c r="T64" s="43"/>
      <c r="U64" s="43"/>
      <c r="V64" s="43"/>
      <c r="W64" s="43"/>
      <c r="X64" s="43"/>
      <c r="Y64" s="43"/>
    </row>
    <row r="65" spans="1:25" ht="12" customHeight="1">
      <c r="A65" s="142" t="s">
        <v>722</v>
      </c>
      <c r="B65" s="198">
        <v>137</v>
      </c>
      <c r="C65" s="199">
        <f t="shared" si="25"/>
        <v>254</v>
      </c>
      <c r="D65" s="199">
        <f t="shared" si="26"/>
        <v>24</v>
      </c>
      <c r="E65" s="174">
        <v>1</v>
      </c>
      <c r="F65" s="174">
        <v>10</v>
      </c>
      <c r="G65" s="174">
        <v>0</v>
      </c>
      <c r="H65" s="174">
        <v>13</v>
      </c>
      <c r="I65" s="199">
        <v>146</v>
      </c>
      <c r="J65" s="199">
        <v>84</v>
      </c>
      <c r="K65" s="199">
        <v>127</v>
      </c>
      <c r="L65" s="199">
        <v>127</v>
      </c>
      <c r="M65" s="197"/>
      <c r="O65" s="31"/>
      <c r="P65" s="43"/>
      <c r="Q65" s="43"/>
      <c r="R65" s="43"/>
      <c r="S65" s="43"/>
      <c r="T65" s="43"/>
      <c r="U65" s="43"/>
      <c r="V65" s="43"/>
      <c r="W65" s="43"/>
      <c r="X65" s="43"/>
      <c r="Y65" s="43"/>
    </row>
    <row r="66" spans="1:25" ht="4.5" customHeight="1">
      <c r="A66" s="21"/>
      <c r="B66" s="29"/>
      <c r="C66" s="21"/>
      <c r="D66" s="21"/>
      <c r="E66" s="21"/>
      <c r="F66" s="21"/>
      <c r="G66" s="21"/>
      <c r="H66" s="21"/>
      <c r="I66" s="21"/>
      <c r="J66" s="217"/>
      <c r="K66" s="21"/>
      <c r="L66" s="21"/>
      <c r="M66" s="218"/>
      <c r="N66" s="128"/>
      <c r="O66" s="29"/>
      <c r="P66" s="21"/>
      <c r="Q66" s="21"/>
      <c r="R66" s="21"/>
      <c r="S66" s="21"/>
      <c r="T66" s="21"/>
      <c r="U66" s="21"/>
      <c r="V66" s="21"/>
      <c r="W66" s="21"/>
      <c r="X66" s="21"/>
      <c r="Y66" s="21"/>
    </row>
    <row r="67" spans="1:25" ht="12" customHeight="1">
      <c r="A67" s="1" t="s">
        <v>727</v>
      </c>
      <c r="M67" s="188"/>
    </row>
    <row r="68" spans="1:25" ht="12" customHeight="1">
      <c r="M68" s="188"/>
    </row>
    <row r="69" spans="1:25" ht="13.5" customHeight="1">
      <c r="M69" s="188"/>
    </row>
    <row r="70" spans="1:25" ht="13.5" customHeight="1">
      <c r="M70" s="188"/>
    </row>
    <row r="71" spans="1:25" ht="13.5" customHeight="1">
      <c r="A71" s="301"/>
      <c r="B71" s="301"/>
      <c r="C71" s="301"/>
      <c r="D71" s="301"/>
      <c r="E71" s="301"/>
      <c r="F71" s="301"/>
      <c r="G71" s="301"/>
      <c r="H71" s="301"/>
      <c r="I71" s="301"/>
      <c r="J71" s="301"/>
      <c r="K71" s="301"/>
      <c r="L71" s="301"/>
      <c r="M71" s="219"/>
      <c r="N71" s="301"/>
      <c r="O71" s="301"/>
      <c r="P71" s="301"/>
      <c r="Q71" s="301"/>
      <c r="R71" s="301"/>
      <c r="S71" s="301"/>
      <c r="T71" s="301"/>
      <c r="U71" s="301"/>
      <c r="V71" s="301"/>
      <c r="W71" s="301"/>
      <c r="X71" s="301"/>
      <c r="Y71" s="301"/>
    </row>
    <row r="72" spans="1:25" ht="13.5" customHeight="1">
      <c r="A72" s="1" t="s">
        <v>662</v>
      </c>
      <c r="M72" s="188"/>
      <c r="Y72" s="146" t="s">
        <v>662</v>
      </c>
    </row>
    <row r="73" spans="1:25" ht="13.5" customHeight="1">
      <c r="M73" s="188"/>
    </row>
    <row r="74" spans="1:25" ht="14.25" customHeight="1">
      <c r="A74" s="2" t="s">
        <v>728</v>
      </c>
      <c r="B74" s="2"/>
      <c r="M74" s="188"/>
      <c r="N74" s="189"/>
    </row>
    <row r="75" spans="1:25" ht="13.5" customHeight="1">
      <c r="A75" s="166"/>
      <c r="M75" s="188"/>
      <c r="N75" s="190"/>
    </row>
    <row r="76" spans="1:25" ht="13.5" customHeight="1">
      <c r="L76" s="185"/>
      <c r="M76" s="191"/>
      <c r="Y76" s="185"/>
    </row>
    <row r="77" spans="1:25" ht="13.5" customHeight="1">
      <c r="A77" s="249" t="s">
        <v>666</v>
      </c>
      <c r="B77" s="292" t="s">
        <v>254</v>
      </c>
      <c r="C77" s="292" t="s">
        <v>667</v>
      </c>
      <c r="D77" s="292"/>
      <c r="E77" s="292"/>
      <c r="F77" s="292"/>
      <c r="G77" s="292"/>
      <c r="H77" s="292"/>
      <c r="I77" s="292"/>
      <c r="J77" s="292"/>
      <c r="K77" s="251" t="s">
        <v>29</v>
      </c>
      <c r="L77" s="295" t="s">
        <v>30</v>
      </c>
      <c r="M77" s="192"/>
      <c r="N77" s="297" t="s">
        <v>666</v>
      </c>
      <c r="O77" s="292" t="s">
        <v>254</v>
      </c>
      <c r="P77" s="292" t="s">
        <v>667</v>
      </c>
      <c r="Q77" s="292"/>
      <c r="R77" s="292"/>
      <c r="S77" s="292"/>
      <c r="T77" s="292"/>
      <c r="U77" s="292"/>
      <c r="V77" s="292"/>
      <c r="W77" s="292"/>
      <c r="X77" s="251" t="s">
        <v>29</v>
      </c>
      <c r="Y77" s="295" t="s">
        <v>30</v>
      </c>
    </row>
    <row r="78" spans="1:25" ht="13.5" customHeight="1">
      <c r="A78" s="270"/>
      <c r="B78" s="292"/>
      <c r="C78" s="292" t="s">
        <v>99</v>
      </c>
      <c r="D78" s="292" t="s">
        <v>668</v>
      </c>
      <c r="E78" s="292"/>
      <c r="F78" s="292"/>
      <c r="G78" s="292"/>
      <c r="H78" s="292"/>
      <c r="I78" s="300" t="s">
        <v>669</v>
      </c>
      <c r="J78" s="303" t="s">
        <v>670</v>
      </c>
      <c r="K78" s="302"/>
      <c r="L78" s="269"/>
      <c r="M78" s="193"/>
      <c r="N78" s="298"/>
      <c r="O78" s="292"/>
      <c r="P78" s="292" t="s">
        <v>99</v>
      </c>
      <c r="Q78" s="292" t="s">
        <v>668</v>
      </c>
      <c r="R78" s="292"/>
      <c r="S78" s="292"/>
      <c r="T78" s="292"/>
      <c r="U78" s="292"/>
      <c r="V78" s="300" t="s">
        <v>669</v>
      </c>
      <c r="W78" s="300" t="s">
        <v>670</v>
      </c>
      <c r="X78" s="302"/>
      <c r="Y78" s="269"/>
    </row>
    <row r="79" spans="1:25" ht="27" customHeight="1">
      <c r="A79" s="250"/>
      <c r="B79" s="292"/>
      <c r="C79" s="292"/>
      <c r="D79" s="18" t="s">
        <v>99</v>
      </c>
      <c r="E79" s="18" t="s">
        <v>498</v>
      </c>
      <c r="F79" s="18" t="s">
        <v>671</v>
      </c>
      <c r="G79" s="18" t="s">
        <v>672</v>
      </c>
      <c r="H79" s="18" t="s">
        <v>673</v>
      </c>
      <c r="I79" s="300"/>
      <c r="J79" s="303"/>
      <c r="K79" s="252"/>
      <c r="L79" s="296"/>
      <c r="M79" s="194"/>
      <c r="N79" s="299"/>
      <c r="O79" s="292"/>
      <c r="P79" s="292"/>
      <c r="Q79" s="18" t="s">
        <v>99</v>
      </c>
      <c r="R79" s="18" t="s">
        <v>498</v>
      </c>
      <c r="S79" s="18" t="s">
        <v>671</v>
      </c>
      <c r="T79" s="18" t="s">
        <v>672</v>
      </c>
      <c r="U79" s="18" t="s">
        <v>673</v>
      </c>
      <c r="V79" s="300"/>
      <c r="W79" s="300"/>
      <c r="X79" s="252"/>
      <c r="Y79" s="296"/>
    </row>
    <row r="80" spans="1:25" ht="4.5" customHeight="1">
      <c r="B80" s="49"/>
      <c r="M80" s="188"/>
      <c r="O80" s="49"/>
    </row>
    <row r="81" spans="1:25" ht="12" customHeight="1">
      <c r="A81" s="1" t="s">
        <v>729</v>
      </c>
      <c r="B81" s="198">
        <f>SUM(B82:B84)</f>
        <v>228</v>
      </c>
      <c r="C81" s="199">
        <f>SUM(K81:L81)</f>
        <v>481</v>
      </c>
      <c r="D81" s="199">
        <f>SUM(E81:H81)</f>
        <v>53</v>
      </c>
      <c r="E81" s="199">
        <f>SUM(E82:E84)</f>
        <v>5</v>
      </c>
      <c r="F81" s="199">
        <f>SUM(F82:F84)</f>
        <v>15</v>
      </c>
      <c r="G81" s="199">
        <f>SUM(G82:G84)</f>
        <v>3</v>
      </c>
      <c r="H81" s="199">
        <f>SUM(H82:H84)</f>
        <v>30</v>
      </c>
      <c r="I81" s="199">
        <f>SUM(I82:I84)</f>
        <v>262</v>
      </c>
      <c r="J81" s="174">
        <f>SUBTOTAL(9,J82:J84)</f>
        <v>166</v>
      </c>
      <c r="K81" s="199">
        <f>SUM(K82:K84)</f>
        <v>222</v>
      </c>
      <c r="L81" s="199">
        <f>SUM(L82:L84)</f>
        <v>259</v>
      </c>
      <c r="M81" s="197"/>
      <c r="N81" s="184" t="s">
        <v>730</v>
      </c>
      <c r="O81" s="198">
        <f>SUM(O83,O87,O92,O98,O105,O108,O110,O117,O122:O125,O127,O133,B153,B155,B161,B167,B169,B176,B178,B183,B188,B193,B197,B201,B205)</f>
        <v>37500</v>
      </c>
      <c r="P81" s="154">
        <f>SUM(X81:Y81)</f>
        <v>76177</v>
      </c>
      <c r="Q81" s="154">
        <f>SUM(R81:U81)</f>
        <v>9055</v>
      </c>
      <c r="R81" s="154">
        <f t="shared" ref="R81:Y81" si="29">SUM(R83,R87,R92,R98,R105,R108,R110,R117,R122:R125,R127,R133,E153,E155,E161,E167,E169,E178,E183,E188,E193,E197,E201,E205)</f>
        <v>675</v>
      </c>
      <c r="S81" s="154">
        <f t="shared" si="29"/>
        <v>2507</v>
      </c>
      <c r="T81" s="154">
        <f t="shared" si="29"/>
        <v>620</v>
      </c>
      <c r="U81" s="154">
        <f t="shared" si="29"/>
        <v>5253</v>
      </c>
      <c r="V81" s="154">
        <f t="shared" si="29"/>
        <v>46012</v>
      </c>
      <c r="W81" s="154">
        <f t="shared" si="29"/>
        <v>21110</v>
      </c>
      <c r="X81" s="154">
        <f t="shared" si="29"/>
        <v>36979</v>
      </c>
      <c r="Y81" s="154">
        <f t="shared" si="29"/>
        <v>39198</v>
      </c>
    </row>
    <row r="82" spans="1:25" ht="12" customHeight="1">
      <c r="A82" s="142" t="s">
        <v>693</v>
      </c>
      <c r="B82" s="198">
        <v>44</v>
      </c>
      <c r="C82" s="199">
        <f>SUM(K82:L82)</f>
        <v>91</v>
      </c>
      <c r="D82" s="199">
        <f>SUM(E82:H82)</f>
        <v>13</v>
      </c>
      <c r="E82" s="174">
        <v>0</v>
      </c>
      <c r="F82" s="174">
        <v>2</v>
      </c>
      <c r="G82" s="174">
        <v>2</v>
      </c>
      <c r="H82" s="174">
        <v>9</v>
      </c>
      <c r="I82" s="199">
        <v>41</v>
      </c>
      <c r="J82" s="174">
        <v>37</v>
      </c>
      <c r="K82" s="199">
        <v>39</v>
      </c>
      <c r="L82" s="199">
        <v>52</v>
      </c>
      <c r="M82" s="220"/>
      <c r="N82" s="200"/>
      <c r="O82" s="221"/>
      <c r="P82" s="221"/>
      <c r="Q82" s="221"/>
      <c r="R82" s="221"/>
      <c r="S82" s="221"/>
      <c r="T82" s="221"/>
      <c r="U82" s="221"/>
      <c r="V82" s="221"/>
      <c r="W82" s="221"/>
      <c r="X82" s="221"/>
      <c r="Y82" s="221"/>
    </row>
    <row r="83" spans="1:25" ht="12" customHeight="1">
      <c r="A83" s="142" t="s">
        <v>676</v>
      </c>
      <c r="B83" s="198">
        <v>97</v>
      </c>
      <c r="C83" s="199">
        <f>SUM(K83:L83)</f>
        <v>207</v>
      </c>
      <c r="D83" s="199">
        <f>SUM(E83:H83)</f>
        <v>23</v>
      </c>
      <c r="E83" s="174">
        <v>3</v>
      </c>
      <c r="F83" s="174">
        <v>7</v>
      </c>
      <c r="G83" s="174">
        <v>0</v>
      </c>
      <c r="H83" s="174">
        <v>13</v>
      </c>
      <c r="I83" s="199">
        <v>116</v>
      </c>
      <c r="J83" s="174">
        <v>68</v>
      </c>
      <c r="K83" s="199">
        <v>91</v>
      </c>
      <c r="L83" s="199">
        <v>116</v>
      </c>
      <c r="M83" s="197"/>
      <c r="N83" s="184" t="s">
        <v>731</v>
      </c>
      <c r="O83" s="198">
        <f>SUM(O84:O85)</f>
        <v>1002</v>
      </c>
      <c r="P83" s="199">
        <f>SUM(X83:Y83)</f>
        <v>2295</v>
      </c>
      <c r="Q83" s="199">
        <f>SUM(R83:U83)</f>
        <v>282</v>
      </c>
      <c r="R83" s="199">
        <f t="shared" ref="R83:Y83" si="30">SUM(R84:R85)</f>
        <v>13</v>
      </c>
      <c r="S83" s="199">
        <f t="shared" si="30"/>
        <v>57</v>
      </c>
      <c r="T83" s="199">
        <f t="shared" si="30"/>
        <v>16</v>
      </c>
      <c r="U83" s="199">
        <f t="shared" si="30"/>
        <v>196</v>
      </c>
      <c r="V83" s="199">
        <f t="shared" si="30"/>
        <v>1451</v>
      </c>
      <c r="W83" s="199">
        <f t="shared" si="30"/>
        <v>562</v>
      </c>
      <c r="X83" s="199">
        <f t="shared" si="30"/>
        <v>1117</v>
      </c>
      <c r="Y83" s="199">
        <f t="shared" si="30"/>
        <v>1178</v>
      </c>
    </row>
    <row r="84" spans="1:25" ht="12" customHeight="1">
      <c r="A84" s="142" t="s">
        <v>677</v>
      </c>
      <c r="B84" s="198">
        <v>87</v>
      </c>
      <c r="C84" s="199">
        <f>SUM(K84:L84)</f>
        <v>183</v>
      </c>
      <c r="D84" s="199">
        <f>SUM(E84:H84)</f>
        <v>17</v>
      </c>
      <c r="E84" s="174">
        <v>2</v>
      </c>
      <c r="F84" s="174">
        <v>6</v>
      </c>
      <c r="G84" s="174">
        <v>1</v>
      </c>
      <c r="H84" s="174">
        <v>8</v>
      </c>
      <c r="I84" s="199">
        <v>105</v>
      </c>
      <c r="J84" s="174">
        <v>61</v>
      </c>
      <c r="K84" s="199">
        <v>92</v>
      </c>
      <c r="L84" s="199">
        <v>91</v>
      </c>
      <c r="M84" s="197"/>
      <c r="N84" s="202" t="s">
        <v>693</v>
      </c>
      <c r="O84" s="198">
        <v>170</v>
      </c>
      <c r="P84" s="199">
        <f>SUM(X84:Y84)</f>
        <v>373</v>
      </c>
      <c r="Q84" s="199">
        <f>SUM(R84:U84)</f>
        <v>39</v>
      </c>
      <c r="R84" s="174">
        <v>2</v>
      </c>
      <c r="S84" s="174">
        <v>3</v>
      </c>
      <c r="T84" s="174">
        <v>3</v>
      </c>
      <c r="U84" s="174">
        <v>31</v>
      </c>
      <c r="V84" s="199">
        <v>266</v>
      </c>
      <c r="W84" s="199">
        <v>68</v>
      </c>
      <c r="X84" s="199">
        <v>183</v>
      </c>
      <c r="Y84" s="199">
        <v>190</v>
      </c>
    </row>
    <row r="85" spans="1:25" ht="12" customHeight="1">
      <c r="B85" s="198"/>
      <c r="C85" s="199"/>
      <c r="D85" s="199"/>
      <c r="E85" s="199"/>
      <c r="F85" s="199"/>
      <c r="G85" s="199"/>
      <c r="H85" s="199"/>
      <c r="I85" s="199"/>
      <c r="J85" s="174"/>
      <c r="K85" s="199"/>
      <c r="L85" s="199"/>
      <c r="M85" s="197"/>
      <c r="N85" s="202" t="s">
        <v>676</v>
      </c>
      <c r="O85" s="198">
        <v>832</v>
      </c>
      <c r="P85" s="199">
        <f>SUM(X85:Y85)</f>
        <v>1922</v>
      </c>
      <c r="Q85" s="199">
        <f>SUM(R85:U85)</f>
        <v>243</v>
      </c>
      <c r="R85" s="174">
        <v>11</v>
      </c>
      <c r="S85" s="174">
        <v>54</v>
      </c>
      <c r="T85" s="174">
        <v>13</v>
      </c>
      <c r="U85" s="174">
        <v>165</v>
      </c>
      <c r="V85" s="199">
        <v>1185</v>
      </c>
      <c r="W85" s="199">
        <v>494</v>
      </c>
      <c r="X85" s="199">
        <v>934</v>
      </c>
      <c r="Y85" s="199">
        <v>988</v>
      </c>
    </row>
    <row r="86" spans="1:25" ht="12" customHeight="1">
      <c r="A86" s="1" t="s">
        <v>732</v>
      </c>
      <c r="B86" s="198">
        <f>SUM(B87:B89)</f>
        <v>554</v>
      </c>
      <c r="C86" s="199">
        <f>SUM(K86:L86)</f>
        <v>1037</v>
      </c>
      <c r="D86" s="199">
        <f>SUM(E86:H86)</f>
        <v>118</v>
      </c>
      <c r="E86" s="199">
        <f t="shared" ref="E86:L86" si="31">SUM(E87:E89)</f>
        <v>8</v>
      </c>
      <c r="F86" s="199">
        <f t="shared" si="31"/>
        <v>24</v>
      </c>
      <c r="G86" s="199">
        <f t="shared" si="31"/>
        <v>3</v>
      </c>
      <c r="H86" s="199">
        <f t="shared" si="31"/>
        <v>83</v>
      </c>
      <c r="I86" s="199">
        <f t="shared" si="31"/>
        <v>638</v>
      </c>
      <c r="J86" s="174">
        <f>SUBTOTAL(9,J87:J89)</f>
        <v>281</v>
      </c>
      <c r="K86" s="199">
        <f t="shared" si="31"/>
        <v>523</v>
      </c>
      <c r="L86" s="199">
        <f t="shared" si="31"/>
        <v>514</v>
      </c>
      <c r="M86" s="197"/>
      <c r="O86" s="198"/>
      <c r="P86" s="199"/>
      <c r="Q86" s="199"/>
      <c r="R86" s="199"/>
      <c r="S86" s="199"/>
      <c r="T86" s="199"/>
      <c r="U86" s="199"/>
      <c r="V86" s="199"/>
      <c r="W86" s="199"/>
      <c r="X86" s="199"/>
      <c r="Y86" s="199"/>
    </row>
    <row r="87" spans="1:25" ht="12" customHeight="1">
      <c r="A87" s="142" t="s">
        <v>693</v>
      </c>
      <c r="B87" s="198">
        <v>131</v>
      </c>
      <c r="C87" s="199">
        <f>SUM(K87:L87)</f>
        <v>234</v>
      </c>
      <c r="D87" s="199">
        <f>SUM(E87:H87)</f>
        <v>36</v>
      </c>
      <c r="E87" s="174">
        <v>5</v>
      </c>
      <c r="F87" s="174">
        <v>11</v>
      </c>
      <c r="G87" s="174">
        <v>1</v>
      </c>
      <c r="H87" s="174">
        <v>19</v>
      </c>
      <c r="I87" s="199">
        <v>126</v>
      </c>
      <c r="J87" s="174">
        <v>72</v>
      </c>
      <c r="K87" s="199">
        <v>116</v>
      </c>
      <c r="L87" s="199">
        <v>118</v>
      </c>
      <c r="M87" s="197"/>
      <c r="N87" s="184" t="s">
        <v>733</v>
      </c>
      <c r="O87" s="198">
        <f>SUM(O88:O90)</f>
        <v>1654</v>
      </c>
      <c r="P87" s="199">
        <f>SUM(X87:Y87)</f>
        <v>3571</v>
      </c>
      <c r="Q87" s="199">
        <f>SUM(R87:U87)</f>
        <v>413</v>
      </c>
      <c r="R87" s="199">
        <f t="shared" ref="R87:Y87" si="32">SUM(R88:R90)</f>
        <v>27</v>
      </c>
      <c r="S87" s="199">
        <f t="shared" si="32"/>
        <v>73</v>
      </c>
      <c r="T87" s="199">
        <f t="shared" si="32"/>
        <v>24</v>
      </c>
      <c r="U87" s="199">
        <f t="shared" si="32"/>
        <v>289</v>
      </c>
      <c r="V87" s="199">
        <f t="shared" si="32"/>
        <v>2076</v>
      </c>
      <c r="W87" s="199">
        <f t="shared" si="32"/>
        <v>1082</v>
      </c>
      <c r="X87" s="199">
        <f t="shared" si="32"/>
        <v>1744</v>
      </c>
      <c r="Y87" s="199">
        <f t="shared" si="32"/>
        <v>1827</v>
      </c>
    </row>
    <row r="88" spans="1:25" ht="12" customHeight="1">
      <c r="A88" s="142" t="s">
        <v>676</v>
      </c>
      <c r="B88" s="198">
        <v>353</v>
      </c>
      <c r="C88" s="199">
        <f>SUM(K88:L88)</f>
        <v>636</v>
      </c>
      <c r="D88" s="199">
        <f>SUM(E88:H88)</f>
        <v>58</v>
      </c>
      <c r="E88" s="174">
        <v>0</v>
      </c>
      <c r="F88" s="174">
        <v>7</v>
      </c>
      <c r="G88" s="174">
        <v>2</v>
      </c>
      <c r="H88" s="174">
        <v>49</v>
      </c>
      <c r="I88" s="199">
        <v>396</v>
      </c>
      <c r="J88" s="174">
        <v>182</v>
      </c>
      <c r="K88" s="199">
        <v>334</v>
      </c>
      <c r="L88" s="199">
        <v>302</v>
      </c>
      <c r="M88" s="197"/>
      <c r="N88" s="202" t="s">
        <v>693</v>
      </c>
      <c r="O88" s="198">
        <v>544</v>
      </c>
      <c r="P88" s="199">
        <f>SUM(X88:Y88)</f>
        <v>1139</v>
      </c>
      <c r="Q88" s="199">
        <f>SUM(R88:U88)</f>
        <v>91</v>
      </c>
      <c r="R88" s="174">
        <v>9</v>
      </c>
      <c r="S88" s="174">
        <v>30</v>
      </c>
      <c r="T88" s="174">
        <v>9</v>
      </c>
      <c r="U88" s="174">
        <v>43</v>
      </c>
      <c r="V88" s="199">
        <v>656</v>
      </c>
      <c r="W88" s="199">
        <v>392</v>
      </c>
      <c r="X88" s="199">
        <v>556</v>
      </c>
      <c r="Y88" s="199">
        <v>583</v>
      </c>
    </row>
    <row r="89" spans="1:25" ht="12" customHeight="1">
      <c r="A89" s="142" t="s">
        <v>677</v>
      </c>
      <c r="B89" s="198">
        <v>70</v>
      </c>
      <c r="C89" s="199">
        <f>SUM(K89:L89)</f>
        <v>167</v>
      </c>
      <c r="D89" s="199">
        <f>SUM(E89:H89)</f>
        <v>24</v>
      </c>
      <c r="E89" s="174">
        <v>3</v>
      </c>
      <c r="F89" s="174">
        <v>6</v>
      </c>
      <c r="G89" s="174">
        <v>0</v>
      </c>
      <c r="H89" s="174">
        <v>15</v>
      </c>
      <c r="I89" s="199">
        <v>116</v>
      </c>
      <c r="J89" s="174">
        <v>27</v>
      </c>
      <c r="K89" s="199">
        <v>73</v>
      </c>
      <c r="L89" s="199">
        <v>94</v>
      </c>
      <c r="M89" s="197"/>
      <c r="N89" s="202" t="s">
        <v>676</v>
      </c>
      <c r="O89" s="198">
        <v>439</v>
      </c>
      <c r="P89" s="199">
        <f>SUM(X89:Y89)</f>
        <v>1000</v>
      </c>
      <c r="Q89" s="199">
        <f>SUM(R89:U89)</f>
        <v>120</v>
      </c>
      <c r="R89" s="174">
        <v>11</v>
      </c>
      <c r="S89" s="174">
        <v>13</v>
      </c>
      <c r="T89" s="174">
        <v>6</v>
      </c>
      <c r="U89" s="174">
        <v>90</v>
      </c>
      <c r="V89" s="199">
        <v>620</v>
      </c>
      <c r="W89" s="199">
        <v>260</v>
      </c>
      <c r="X89" s="199">
        <v>488</v>
      </c>
      <c r="Y89" s="199">
        <v>512</v>
      </c>
    </row>
    <row r="90" spans="1:25" ht="12" customHeight="1">
      <c r="B90" s="198"/>
      <c r="C90" s="199"/>
      <c r="D90" s="199"/>
      <c r="E90" s="199"/>
      <c r="F90" s="199"/>
      <c r="G90" s="199"/>
      <c r="H90" s="199"/>
      <c r="I90" s="199"/>
      <c r="J90" s="174"/>
      <c r="K90" s="199"/>
      <c r="L90" s="199"/>
      <c r="M90" s="197"/>
      <c r="N90" s="202" t="s">
        <v>677</v>
      </c>
      <c r="O90" s="198">
        <v>671</v>
      </c>
      <c r="P90" s="199">
        <f>SUM(X90:Y90)</f>
        <v>1432</v>
      </c>
      <c r="Q90" s="199">
        <f>SUM(R90:U90)</f>
        <v>202</v>
      </c>
      <c r="R90" s="174">
        <v>7</v>
      </c>
      <c r="S90" s="174">
        <v>30</v>
      </c>
      <c r="T90" s="174">
        <v>9</v>
      </c>
      <c r="U90" s="174">
        <v>156</v>
      </c>
      <c r="V90" s="199">
        <v>800</v>
      </c>
      <c r="W90" s="199">
        <v>430</v>
      </c>
      <c r="X90" s="199">
        <v>700</v>
      </c>
      <c r="Y90" s="199">
        <v>732</v>
      </c>
    </row>
    <row r="91" spans="1:25" ht="12" customHeight="1">
      <c r="A91" s="1" t="s">
        <v>734</v>
      </c>
      <c r="B91" s="198">
        <f>SUM(B92:B94)</f>
        <v>333</v>
      </c>
      <c r="C91" s="199">
        <f>SUM(K91:L91)</f>
        <v>620</v>
      </c>
      <c r="D91" s="199">
        <f>SUM(E91:H91)</f>
        <v>39</v>
      </c>
      <c r="E91" s="199">
        <f t="shared" ref="E91:L91" si="33">SUM(E92:E94)</f>
        <v>2</v>
      </c>
      <c r="F91" s="199">
        <f t="shared" si="33"/>
        <v>14</v>
      </c>
      <c r="G91" s="199">
        <f t="shared" si="33"/>
        <v>5</v>
      </c>
      <c r="H91" s="199">
        <f t="shared" si="33"/>
        <v>18</v>
      </c>
      <c r="I91" s="199">
        <f t="shared" si="33"/>
        <v>357</v>
      </c>
      <c r="J91" s="174">
        <f>SUBTOTAL(9,J92:J94)</f>
        <v>224</v>
      </c>
      <c r="K91" s="199">
        <f t="shared" si="33"/>
        <v>293</v>
      </c>
      <c r="L91" s="199">
        <f t="shared" si="33"/>
        <v>327</v>
      </c>
      <c r="M91" s="197"/>
      <c r="O91" s="198"/>
      <c r="P91" s="199"/>
      <c r="Q91" s="199"/>
      <c r="R91" s="199"/>
      <c r="S91" s="199"/>
      <c r="T91" s="199"/>
      <c r="U91" s="199"/>
      <c r="V91" s="199"/>
      <c r="W91" s="199"/>
      <c r="X91" s="199"/>
      <c r="Y91" s="199"/>
    </row>
    <row r="92" spans="1:25" ht="12" customHeight="1">
      <c r="A92" s="142" t="s">
        <v>693</v>
      </c>
      <c r="B92" s="198">
        <v>65</v>
      </c>
      <c r="C92" s="199">
        <f>SUM(K92:L92)</f>
        <v>102</v>
      </c>
      <c r="D92" s="199">
        <f>SUM(E92:H92)</f>
        <v>6</v>
      </c>
      <c r="E92" s="174">
        <v>0</v>
      </c>
      <c r="F92" s="174">
        <v>1</v>
      </c>
      <c r="G92" s="174">
        <v>1</v>
      </c>
      <c r="H92" s="174">
        <v>4</v>
      </c>
      <c r="I92" s="199">
        <v>65</v>
      </c>
      <c r="J92" s="174">
        <v>31</v>
      </c>
      <c r="K92" s="199">
        <v>58</v>
      </c>
      <c r="L92" s="199">
        <v>44</v>
      </c>
      <c r="M92" s="197"/>
      <c r="N92" s="184" t="s">
        <v>735</v>
      </c>
      <c r="O92" s="198">
        <f>SUM(O93:O96)</f>
        <v>1863</v>
      </c>
      <c r="P92" s="199">
        <f>SUM(X92:Y92)</f>
        <v>3914</v>
      </c>
      <c r="Q92" s="199">
        <f>SUM(R92:U92)</f>
        <v>515</v>
      </c>
      <c r="R92" s="199">
        <f t="shared" ref="R92:Y92" si="34">SUM(R93:R96)</f>
        <v>29</v>
      </c>
      <c r="S92" s="199">
        <f t="shared" si="34"/>
        <v>100</v>
      </c>
      <c r="T92" s="199">
        <f t="shared" si="34"/>
        <v>25</v>
      </c>
      <c r="U92" s="199">
        <f t="shared" si="34"/>
        <v>361</v>
      </c>
      <c r="V92" s="199">
        <f t="shared" si="34"/>
        <v>2431</v>
      </c>
      <c r="W92" s="199">
        <f t="shared" si="34"/>
        <v>968</v>
      </c>
      <c r="X92" s="199">
        <f t="shared" si="34"/>
        <v>1932</v>
      </c>
      <c r="Y92" s="199">
        <f t="shared" si="34"/>
        <v>1982</v>
      </c>
    </row>
    <row r="93" spans="1:25" ht="12" customHeight="1">
      <c r="A93" s="142" t="s">
        <v>676</v>
      </c>
      <c r="B93" s="198">
        <v>124</v>
      </c>
      <c r="C93" s="199">
        <f>SUM(K93:L93)</f>
        <v>245</v>
      </c>
      <c r="D93" s="199">
        <f>SUM(E93:H93)</f>
        <v>18</v>
      </c>
      <c r="E93" s="174">
        <v>2</v>
      </c>
      <c r="F93" s="174">
        <v>3</v>
      </c>
      <c r="G93" s="174">
        <v>3</v>
      </c>
      <c r="H93" s="174">
        <v>10</v>
      </c>
      <c r="I93" s="199">
        <v>149</v>
      </c>
      <c r="J93" s="174">
        <v>78</v>
      </c>
      <c r="K93" s="199">
        <v>113</v>
      </c>
      <c r="L93" s="199">
        <v>132</v>
      </c>
      <c r="M93" s="197"/>
      <c r="N93" s="202" t="s">
        <v>693</v>
      </c>
      <c r="O93" s="198">
        <v>800</v>
      </c>
      <c r="P93" s="199">
        <f>SUM(X93:Y93)</f>
        <v>1619</v>
      </c>
      <c r="Q93" s="199">
        <f>SUM(R93:U93)</f>
        <v>170</v>
      </c>
      <c r="R93" s="174">
        <v>11</v>
      </c>
      <c r="S93" s="174">
        <v>36</v>
      </c>
      <c r="T93" s="174">
        <v>7</v>
      </c>
      <c r="U93" s="174">
        <v>116</v>
      </c>
      <c r="V93" s="199">
        <v>1009</v>
      </c>
      <c r="W93" s="199">
        <v>440</v>
      </c>
      <c r="X93" s="199">
        <v>805</v>
      </c>
      <c r="Y93" s="199">
        <v>814</v>
      </c>
    </row>
    <row r="94" spans="1:25" ht="12" customHeight="1">
      <c r="A94" s="142" t="s">
        <v>677</v>
      </c>
      <c r="B94" s="198">
        <v>144</v>
      </c>
      <c r="C94" s="199">
        <f>SUM(K94:L94)</f>
        <v>273</v>
      </c>
      <c r="D94" s="199">
        <f>SUM(E94:H94)</f>
        <v>15</v>
      </c>
      <c r="E94" s="174">
        <v>0</v>
      </c>
      <c r="F94" s="174">
        <v>10</v>
      </c>
      <c r="G94" s="174">
        <v>1</v>
      </c>
      <c r="H94" s="174">
        <v>4</v>
      </c>
      <c r="I94" s="199">
        <v>143</v>
      </c>
      <c r="J94" s="174">
        <v>115</v>
      </c>
      <c r="K94" s="199">
        <v>122</v>
      </c>
      <c r="L94" s="199">
        <v>151</v>
      </c>
      <c r="M94" s="197"/>
      <c r="N94" s="202" t="s">
        <v>676</v>
      </c>
      <c r="O94" s="198">
        <v>522</v>
      </c>
      <c r="P94" s="199">
        <f>SUM(X94:Y94)</f>
        <v>1047</v>
      </c>
      <c r="Q94" s="199">
        <f>SUM(R94:U94)</f>
        <v>104</v>
      </c>
      <c r="R94" s="174">
        <v>4</v>
      </c>
      <c r="S94" s="174">
        <v>22</v>
      </c>
      <c r="T94" s="174">
        <v>6</v>
      </c>
      <c r="U94" s="174">
        <v>72</v>
      </c>
      <c r="V94" s="199">
        <v>625</v>
      </c>
      <c r="W94" s="199">
        <v>318</v>
      </c>
      <c r="X94" s="199">
        <v>512</v>
      </c>
      <c r="Y94" s="199">
        <v>535</v>
      </c>
    </row>
    <row r="95" spans="1:25" ht="12" customHeight="1">
      <c r="B95" s="198"/>
      <c r="C95" s="199"/>
      <c r="D95" s="199"/>
      <c r="E95" s="199"/>
      <c r="F95" s="199"/>
      <c r="G95" s="199"/>
      <c r="H95" s="199"/>
      <c r="I95" s="199"/>
      <c r="J95" s="174"/>
      <c r="K95" s="199"/>
      <c r="L95" s="199"/>
      <c r="M95" s="197"/>
      <c r="N95" s="202" t="s">
        <v>677</v>
      </c>
      <c r="O95" s="198">
        <v>431</v>
      </c>
      <c r="P95" s="199">
        <f>SUM(X95:Y95)</f>
        <v>1010</v>
      </c>
      <c r="Q95" s="199">
        <f>SUM(R95:U95)</f>
        <v>220</v>
      </c>
      <c r="R95" s="174">
        <v>12</v>
      </c>
      <c r="S95" s="174">
        <v>37</v>
      </c>
      <c r="T95" s="174">
        <v>9</v>
      </c>
      <c r="U95" s="174">
        <v>162</v>
      </c>
      <c r="V95" s="199">
        <v>644</v>
      </c>
      <c r="W95" s="199">
        <v>146</v>
      </c>
      <c r="X95" s="199">
        <v>506</v>
      </c>
      <c r="Y95" s="199">
        <v>504</v>
      </c>
    </row>
    <row r="96" spans="1:25" ht="12" customHeight="1">
      <c r="A96" s="1" t="s">
        <v>736</v>
      </c>
      <c r="B96" s="198">
        <f>SUM(B97:B99)</f>
        <v>610</v>
      </c>
      <c r="C96" s="199">
        <f>SUM(K96:L96)</f>
        <v>1151</v>
      </c>
      <c r="D96" s="199">
        <f>SUM(E96:H96)</f>
        <v>167</v>
      </c>
      <c r="E96" s="199">
        <f t="shared" ref="E96:L96" si="35">SUM(E97:E99)</f>
        <v>15</v>
      </c>
      <c r="F96" s="199">
        <f t="shared" si="35"/>
        <v>50</v>
      </c>
      <c r="G96" s="199">
        <f t="shared" si="35"/>
        <v>8</v>
      </c>
      <c r="H96" s="199">
        <f t="shared" si="35"/>
        <v>94</v>
      </c>
      <c r="I96" s="199">
        <f t="shared" si="35"/>
        <v>760</v>
      </c>
      <c r="J96" s="174">
        <f>SUBTOTAL(9,J97:J99)</f>
        <v>224</v>
      </c>
      <c r="K96" s="199">
        <f t="shared" si="35"/>
        <v>591</v>
      </c>
      <c r="L96" s="199">
        <f t="shared" si="35"/>
        <v>560</v>
      </c>
      <c r="M96" s="197"/>
      <c r="N96" s="202" t="s">
        <v>679</v>
      </c>
      <c r="O96" s="198">
        <v>110</v>
      </c>
      <c r="P96" s="199">
        <f>SUM(X96:Y96)</f>
        <v>238</v>
      </c>
      <c r="Q96" s="199">
        <f>SUM(R96:U96)</f>
        <v>21</v>
      </c>
      <c r="R96" s="174">
        <v>2</v>
      </c>
      <c r="S96" s="174">
        <v>5</v>
      </c>
      <c r="T96" s="174">
        <v>3</v>
      </c>
      <c r="U96" s="174">
        <v>11</v>
      </c>
      <c r="V96" s="199">
        <v>153</v>
      </c>
      <c r="W96" s="199">
        <v>64</v>
      </c>
      <c r="X96" s="199">
        <v>109</v>
      </c>
      <c r="Y96" s="199">
        <v>129</v>
      </c>
    </row>
    <row r="97" spans="1:25" ht="12" customHeight="1">
      <c r="A97" s="142" t="s">
        <v>693</v>
      </c>
      <c r="B97" s="198">
        <v>151</v>
      </c>
      <c r="C97" s="199">
        <f>SUM(K97:L97)</f>
        <v>273</v>
      </c>
      <c r="D97" s="199">
        <f>SUM(E97:H97)</f>
        <v>33</v>
      </c>
      <c r="E97" s="174">
        <v>2</v>
      </c>
      <c r="F97" s="174">
        <v>6</v>
      </c>
      <c r="G97" s="174">
        <v>0</v>
      </c>
      <c r="H97" s="174">
        <v>25</v>
      </c>
      <c r="I97" s="199">
        <v>139</v>
      </c>
      <c r="J97" s="174">
        <v>101</v>
      </c>
      <c r="K97" s="199">
        <v>129</v>
      </c>
      <c r="L97" s="199">
        <v>144</v>
      </c>
      <c r="M97" s="197"/>
      <c r="O97" s="198"/>
      <c r="P97" s="199"/>
      <c r="Q97" s="199"/>
      <c r="R97" s="199"/>
      <c r="S97" s="199"/>
      <c r="T97" s="199"/>
      <c r="U97" s="199"/>
      <c r="V97" s="199"/>
      <c r="W97" s="199"/>
      <c r="X97" s="199"/>
      <c r="Y97" s="199"/>
    </row>
    <row r="98" spans="1:25" ht="12" customHeight="1">
      <c r="A98" s="142" t="s">
        <v>676</v>
      </c>
      <c r="B98" s="198">
        <v>284</v>
      </c>
      <c r="C98" s="199">
        <f>SUM(K98:L98)</f>
        <v>446</v>
      </c>
      <c r="D98" s="199">
        <f>SUM(E98:H98)</f>
        <v>45</v>
      </c>
      <c r="E98" s="174">
        <v>3</v>
      </c>
      <c r="F98" s="174">
        <v>11</v>
      </c>
      <c r="G98" s="174">
        <v>1</v>
      </c>
      <c r="H98" s="174">
        <v>30</v>
      </c>
      <c r="I98" s="199">
        <v>311</v>
      </c>
      <c r="J98" s="174">
        <v>90</v>
      </c>
      <c r="K98" s="199">
        <v>250</v>
      </c>
      <c r="L98" s="199">
        <v>196</v>
      </c>
      <c r="M98" s="197"/>
      <c r="N98" s="184" t="s">
        <v>737</v>
      </c>
      <c r="O98" s="198">
        <f>SUM(O99:O102)</f>
        <v>1749</v>
      </c>
      <c r="P98" s="199">
        <f>SUM(X98:Y98)</f>
        <v>3622</v>
      </c>
      <c r="Q98" s="199">
        <f>SUM(R98:U98)</f>
        <v>402</v>
      </c>
      <c r="R98" s="199">
        <f t="shared" ref="R98:Y98" si="36">SUM(R99:R102)</f>
        <v>32</v>
      </c>
      <c r="S98" s="199">
        <f t="shared" si="36"/>
        <v>106</v>
      </c>
      <c r="T98" s="199">
        <f t="shared" si="36"/>
        <v>27</v>
      </c>
      <c r="U98" s="199">
        <f t="shared" si="36"/>
        <v>237</v>
      </c>
      <c r="V98" s="199">
        <f t="shared" si="36"/>
        <v>2145</v>
      </c>
      <c r="W98" s="199">
        <f t="shared" si="36"/>
        <v>1075</v>
      </c>
      <c r="X98" s="199">
        <f t="shared" si="36"/>
        <v>1736</v>
      </c>
      <c r="Y98" s="199">
        <f t="shared" si="36"/>
        <v>1886</v>
      </c>
    </row>
    <row r="99" spans="1:25" ht="12" customHeight="1">
      <c r="A99" s="142" t="s">
        <v>677</v>
      </c>
      <c r="B99" s="198">
        <v>175</v>
      </c>
      <c r="C99" s="199">
        <f>SUM(K99:L99)</f>
        <v>432</v>
      </c>
      <c r="D99" s="199">
        <f>SUM(E99:H99)</f>
        <v>89</v>
      </c>
      <c r="E99" s="174">
        <v>10</v>
      </c>
      <c r="F99" s="174">
        <v>33</v>
      </c>
      <c r="G99" s="174">
        <v>7</v>
      </c>
      <c r="H99" s="174">
        <v>39</v>
      </c>
      <c r="I99" s="199">
        <v>310</v>
      </c>
      <c r="J99" s="174">
        <v>33</v>
      </c>
      <c r="K99" s="199">
        <v>212</v>
      </c>
      <c r="L99" s="199">
        <v>220</v>
      </c>
      <c r="M99" s="197"/>
      <c r="N99" s="202" t="s">
        <v>693</v>
      </c>
      <c r="O99" s="198">
        <v>679</v>
      </c>
      <c r="P99" s="199">
        <f>SUM(X99:Y99)</f>
        <v>1398</v>
      </c>
      <c r="Q99" s="199">
        <f>SUM(R99:U99)</f>
        <v>139</v>
      </c>
      <c r="R99" s="174">
        <v>11</v>
      </c>
      <c r="S99" s="174">
        <v>32</v>
      </c>
      <c r="T99" s="174">
        <v>7</v>
      </c>
      <c r="U99" s="174">
        <v>89</v>
      </c>
      <c r="V99" s="199">
        <v>812</v>
      </c>
      <c r="W99" s="199">
        <v>447</v>
      </c>
      <c r="X99" s="199">
        <v>675</v>
      </c>
      <c r="Y99" s="199">
        <v>723</v>
      </c>
    </row>
    <row r="100" spans="1:25" ht="12" customHeight="1">
      <c r="B100" s="198"/>
      <c r="C100" s="199"/>
      <c r="D100" s="199"/>
      <c r="E100" s="174"/>
      <c r="F100" s="174"/>
      <c r="G100" s="174"/>
      <c r="H100" s="174"/>
      <c r="I100" s="199"/>
      <c r="J100" s="174"/>
      <c r="K100" s="199"/>
      <c r="L100" s="199"/>
      <c r="M100" s="197"/>
      <c r="N100" s="202" t="s">
        <v>676</v>
      </c>
      <c r="O100" s="198">
        <v>531</v>
      </c>
      <c r="P100" s="199">
        <f>SUM(X100:Y100)</f>
        <v>1125</v>
      </c>
      <c r="Q100" s="199">
        <f>SUM(R100:U100)</f>
        <v>127</v>
      </c>
      <c r="R100" s="174">
        <v>10</v>
      </c>
      <c r="S100" s="174">
        <v>31</v>
      </c>
      <c r="T100" s="174">
        <v>12</v>
      </c>
      <c r="U100" s="174">
        <v>74</v>
      </c>
      <c r="V100" s="199">
        <v>657</v>
      </c>
      <c r="W100" s="199">
        <v>341</v>
      </c>
      <c r="X100" s="199">
        <v>543</v>
      </c>
      <c r="Y100" s="199">
        <v>582</v>
      </c>
    </row>
    <row r="101" spans="1:25" ht="12" customHeight="1">
      <c r="A101" s="1" t="s">
        <v>738</v>
      </c>
      <c r="B101" s="198">
        <v>63</v>
      </c>
      <c r="C101" s="199">
        <f>SUM(K101:L101)</f>
        <v>118</v>
      </c>
      <c r="D101" s="199">
        <f>SUM(E101:H101)</f>
        <v>4</v>
      </c>
      <c r="E101" s="174">
        <v>0</v>
      </c>
      <c r="F101" s="174">
        <v>3</v>
      </c>
      <c r="G101" s="174">
        <v>1</v>
      </c>
      <c r="H101" s="174">
        <v>0</v>
      </c>
      <c r="I101" s="199">
        <v>70</v>
      </c>
      <c r="J101" s="174">
        <v>44</v>
      </c>
      <c r="K101" s="199">
        <v>62</v>
      </c>
      <c r="L101" s="199">
        <v>56</v>
      </c>
      <c r="M101" s="197"/>
      <c r="N101" s="202" t="s">
        <v>677</v>
      </c>
      <c r="O101" s="198">
        <v>340</v>
      </c>
      <c r="P101" s="199">
        <f>SUM(X101:Y101)</f>
        <v>638</v>
      </c>
      <c r="Q101" s="199">
        <f>SUM(R101:U101)</f>
        <v>79</v>
      </c>
      <c r="R101" s="174">
        <v>7</v>
      </c>
      <c r="S101" s="174">
        <v>27</v>
      </c>
      <c r="T101" s="174">
        <v>3</v>
      </c>
      <c r="U101" s="174">
        <v>42</v>
      </c>
      <c r="V101" s="199">
        <v>371</v>
      </c>
      <c r="W101" s="199">
        <v>188</v>
      </c>
      <c r="X101" s="199">
        <v>290</v>
      </c>
      <c r="Y101" s="199">
        <v>348</v>
      </c>
    </row>
    <row r="102" spans="1:25" ht="12" customHeight="1">
      <c r="A102" s="1" t="s">
        <v>739</v>
      </c>
      <c r="B102" s="222" t="s">
        <v>712</v>
      </c>
      <c r="C102" s="223" t="s">
        <v>712</v>
      </c>
      <c r="D102" s="223" t="s">
        <v>712</v>
      </c>
      <c r="E102" s="175" t="s">
        <v>713</v>
      </c>
      <c r="F102" s="175" t="s">
        <v>713</v>
      </c>
      <c r="G102" s="175" t="s">
        <v>713</v>
      </c>
      <c r="H102" s="175" t="s">
        <v>713</v>
      </c>
      <c r="I102" s="223" t="s">
        <v>712</v>
      </c>
      <c r="J102" s="175" t="s">
        <v>713</v>
      </c>
      <c r="K102" s="223" t="s">
        <v>712</v>
      </c>
      <c r="L102" s="223" t="s">
        <v>712</v>
      </c>
      <c r="M102" s="215"/>
      <c r="N102" s="202" t="s">
        <v>679</v>
      </c>
      <c r="O102" s="198">
        <v>199</v>
      </c>
      <c r="P102" s="199">
        <f>SUM(X102:Y102)</f>
        <v>461</v>
      </c>
      <c r="Q102" s="199">
        <f>SUM(R102:U102)</f>
        <v>57</v>
      </c>
      <c r="R102" s="174">
        <v>4</v>
      </c>
      <c r="S102" s="174">
        <v>16</v>
      </c>
      <c r="T102" s="174">
        <v>5</v>
      </c>
      <c r="U102" s="174">
        <v>32</v>
      </c>
      <c r="V102" s="199">
        <v>305</v>
      </c>
      <c r="W102" s="199">
        <v>99</v>
      </c>
      <c r="X102" s="199">
        <v>228</v>
      </c>
      <c r="Y102" s="199">
        <v>233</v>
      </c>
    </row>
    <row r="103" spans="1:25" ht="12" customHeight="1">
      <c r="A103" s="184" t="s">
        <v>740</v>
      </c>
      <c r="B103" s="207" t="s">
        <v>741</v>
      </c>
      <c r="C103" s="208">
        <f>SUM((K103)+(L103))</f>
        <v>6</v>
      </c>
      <c r="D103" s="224">
        <v>0</v>
      </c>
      <c r="E103" s="224">
        <v>0</v>
      </c>
      <c r="F103" s="224">
        <v>0</v>
      </c>
      <c r="G103" s="225">
        <v>0</v>
      </c>
      <c r="H103" s="224">
        <v>0</v>
      </c>
      <c r="I103" s="210" t="s">
        <v>741</v>
      </c>
      <c r="J103" s="224">
        <v>0</v>
      </c>
      <c r="K103" s="210" t="s">
        <v>741</v>
      </c>
      <c r="L103" s="224">
        <v>0</v>
      </c>
      <c r="M103" s="226"/>
      <c r="O103" s="198"/>
      <c r="P103" s="199"/>
      <c r="Q103" s="199"/>
      <c r="R103" s="174"/>
      <c r="S103" s="174"/>
      <c r="T103" s="174"/>
      <c r="U103" s="174"/>
      <c r="V103" s="199"/>
      <c r="W103" s="199"/>
      <c r="X103" s="199"/>
      <c r="Y103" s="199"/>
    </row>
    <row r="104" spans="1:25" ht="12" customHeight="1">
      <c r="B104" s="31"/>
      <c r="C104" s="43"/>
      <c r="D104" s="43"/>
      <c r="E104" s="43"/>
      <c r="F104" s="43"/>
      <c r="G104" s="43"/>
      <c r="H104" s="43"/>
      <c r="I104" s="227"/>
      <c r="K104" s="43"/>
      <c r="L104" s="43"/>
      <c r="M104" s="197"/>
      <c r="N104" s="184" t="s">
        <v>742</v>
      </c>
      <c r="O104" s="198"/>
      <c r="P104" s="199"/>
      <c r="Q104" s="199"/>
      <c r="R104" s="174"/>
      <c r="S104" s="174"/>
      <c r="T104" s="174"/>
      <c r="U104" s="174"/>
      <c r="V104" s="199"/>
      <c r="W104" s="199"/>
      <c r="X104" s="199"/>
      <c r="Y104" s="199"/>
    </row>
    <row r="105" spans="1:25" ht="12" customHeight="1">
      <c r="A105" s="1" t="s">
        <v>743</v>
      </c>
      <c r="B105" s="205">
        <f>SUM(B106:B111)</f>
        <v>4982</v>
      </c>
      <c r="C105" s="199">
        <f t="shared" ref="C105:C111" si="37">SUM(K105:L105)</f>
        <v>10260</v>
      </c>
      <c r="D105" s="199">
        <f t="shared" ref="D105:D111" si="38">SUM(E105:H105)</f>
        <v>1224</v>
      </c>
      <c r="E105" s="199">
        <f t="shared" ref="E105:L105" si="39">SUM(E106:E111)</f>
        <v>66</v>
      </c>
      <c r="F105" s="199">
        <f t="shared" si="39"/>
        <v>279</v>
      </c>
      <c r="G105" s="199">
        <f t="shared" si="39"/>
        <v>79</v>
      </c>
      <c r="H105" s="199">
        <f t="shared" si="39"/>
        <v>800</v>
      </c>
      <c r="I105" s="199">
        <f t="shared" si="39"/>
        <v>5907</v>
      </c>
      <c r="J105" s="154">
        <f>SUBTOTAL(9,J106:J111)</f>
        <v>3129</v>
      </c>
      <c r="K105" s="199">
        <f t="shared" si="39"/>
        <v>4958</v>
      </c>
      <c r="L105" s="199">
        <f t="shared" si="39"/>
        <v>5302</v>
      </c>
      <c r="M105" s="197"/>
      <c r="N105" s="202" t="s">
        <v>693</v>
      </c>
      <c r="O105" s="198">
        <v>149</v>
      </c>
      <c r="P105" s="199">
        <f>SUM(X105:Y105)</f>
        <v>256</v>
      </c>
      <c r="Q105" s="199">
        <f>SUM(R105:U105)</f>
        <v>9</v>
      </c>
      <c r="R105" s="174">
        <v>2</v>
      </c>
      <c r="S105" s="174">
        <v>0</v>
      </c>
      <c r="T105" s="174">
        <v>0</v>
      </c>
      <c r="U105" s="174">
        <v>7</v>
      </c>
      <c r="V105" s="199">
        <v>162</v>
      </c>
      <c r="W105" s="199">
        <v>85</v>
      </c>
      <c r="X105" s="199">
        <v>139</v>
      </c>
      <c r="Y105" s="199">
        <v>117</v>
      </c>
    </row>
    <row r="106" spans="1:25" ht="12" customHeight="1">
      <c r="A106" s="142" t="s">
        <v>693</v>
      </c>
      <c r="B106" s="198">
        <v>1036</v>
      </c>
      <c r="C106" s="199">
        <f t="shared" si="37"/>
        <v>2069</v>
      </c>
      <c r="D106" s="199">
        <f t="shared" si="38"/>
        <v>233</v>
      </c>
      <c r="E106" s="174">
        <v>19</v>
      </c>
      <c r="F106" s="174">
        <v>73</v>
      </c>
      <c r="G106" s="174">
        <v>12</v>
      </c>
      <c r="H106" s="174">
        <v>129</v>
      </c>
      <c r="I106" s="199">
        <v>1191</v>
      </c>
      <c r="J106" s="174">
        <v>645</v>
      </c>
      <c r="K106" s="199">
        <v>1042</v>
      </c>
      <c r="L106" s="199">
        <v>1027</v>
      </c>
      <c r="M106" s="197"/>
      <c r="O106" s="198"/>
      <c r="P106" s="199"/>
      <c r="Q106" s="199"/>
      <c r="R106" s="174"/>
      <c r="S106" s="174"/>
      <c r="T106" s="174"/>
      <c r="U106" s="174"/>
      <c r="V106" s="199"/>
      <c r="W106" s="199"/>
      <c r="X106" s="199"/>
      <c r="Y106" s="199"/>
    </row>
    <row r="107" spans="1:25" ht="12" customHeight="1">
      <c r="A107" s="142" t="s">
        <v>676</v>
      </c>
      <c r="B107" s="198">
        <v>1037</v>
      </c>
      <c r="C107" s="199">
        <f t="shared" si="37"/>
        <v>2025</v>
      </c>
      <c r="D107" s="199">
        <f t="shared" si="38"/>
        <v>200</v>
      </c>
      <c r="E107" s="154">
        <v>9</v>
      </c>
      <c r="F107" s="154">
        <v>55</v>
      </c>
      <c r="G107" s="154">
        <v>15</v>
      </c>
      <c r="H107" s="154">
        <v>121</v>
      </c>
      <c r="I107" s="199">
        <v>1133</v>
      </c>
      <c r="J107" s="174">
        <v>692</v>
      </c>
      <c r="K107" s="199">
        <v>964</v>
      </c>
      <c r="L107" s="199">
        <v>1061</v>
      </c>
      <c r="M107" s="197"/>
      <c r="N107" s="184" t="s">
        <v>744</v>
      </c>
      <c r="O107" s="198"/>
      <c r="P107" s="199"/>
      <c r="Q107" s="199"/>
      <c r="R107" s="154"/>
      <c r="S107" s="154"/>
      <c r="T107" s="154"/>
      <c r="U107" s="154"/>
      <c r="V107" s="199"/>
      <c r="W107" s="199"/>
      <c r="X107" s="199"/>
      <c r="Y107" s="199"/>
    </row>
    <row r="108" spans="1:25" ht="12" customHeight="1">
      <c r="A108" s="142" t="s">
        <v>677</v>
      </c>
      <c r="B108" s="198">
        <v>617</v>
      </c>
      <c r="C108" s="199">
        <f t="shared" si="37"/>
        <v>1251</v>
      </c>
      <c r="D108" s="199">
        <f t="shared" si="38"/>
        <v>130</v>
      </c>
      <c r="E108" s="174">
        <v>6</v>
      </c>
      <c r="F108" s="174">
        <v>31</v>
      </c>
      <c r="G108" s="174">
        <v>12</v>
      </c>
      <c r="H108" s="174">
        <v>81</v>
      </c>
      <c r="I108" s="199">
        <v>660</v>
      </c>
      <c r="J108" s="174">
        <v>461</v>
      </c>
      <c r="K108" s="199">
        <v>607</v>
      </c>
      <c r="L108" s="199">
        <v>644</v>
      </c>
      <c r="M108" s="197"/>
      <c r="N108" s="202" t="s">
        <v>677</v>
      </c>
      <c r="O108" s="198">
        <v>425</v>
      </c>
      <c r="P108" s="199">
        <f>SUM(X108:Y108)</f>
        <v>833</v>
      </c>
      <c r="Q108" s="199">
        <f>SUM(R108:U108)</f>
        <v>73</v>
      </c>
      <c r="R108" s="174">
        <v>4</v>
      </c>
      <c r="S108" s="174">
        <v>21</v>
      </c>
      <c r="T108" s="174">
        <v>2</v>
      </c>
      <c r="U108" s="174">
        <v>46</v>
      </c>
      <c r="V108" s="199">
        <v>527</v>
      </c>
      <c r="W108" s="199">
        <v>233</v>
      </c>
      <c r="X108" s="199">
        <v>418</v>
      </c>
      <c r="Y108" s="199">
        <v>415</v>
      </c>
    </row>
    <row r="109" spans="1:25" ht="12" customHeight="1">
      <c r="A109" s="142" t="s">
        <v>679</v>
      </c>
      <c r="B109" s="198">
        <v>1039</v>
      </c>
      <c r="C109" s="199">
        <f t="shared" si="37"/>
        <v>2252</v>
      </c>
      <c r="D109" s="199">
        <f t="shared" si="38"/>
        <v>298</v>
      </c>
      <c r="E109" s="174">
        <v>8</v>
      </c>
      <c r="F109" s="174">
        <v>36</v>
      </c>
      <c r="G109" s="174">
        <v>14</v>
      </c>
      <c r="H109" s="174">
        <v>240</v>
      </c>
      <c r="I109" s="199">
        <v>1400</v>
      </c>
      <c r="J109" s="174">
        <v>554</v>
      </c>
      <c r="K109" s="199">
        <v>1090</v>
      </c>
      <c r="L109" s="199">
        <v>1162</v>
      </c>
      <c r="M109" s="197"/>
      <c r="O109" s="198"/>
      <c r="P109" s="199"/>
      <c r="Q109" s="199"/>
      <c r="R109" s="199"/>
      <c r="S109" s="199"/>
      <c r="T109" s="199"/>
      <c r="U109" s="199"/>
      <c r="V109" s="199"/>
      <c r="W109" s="199"/>
      <c r="X109" s="199"/>
      <c r="Y109" s="199"/>
    </row>
    <row r="110" spans="1:25" ht="12" customHeight="1">
      <c r="A110" s="142" t="s">
        <v>680</v>
      </c>
      <c r="B110" s="198">
        <v>676</v>
      </c>
      <c r="C110" s="199">
        <f t="shared" si="37"/>
        <v>1437</v>
      </c>
      <c r="D110" s="199">
        <f t="shared" si="38"/>
        <v>198</v>
      </c>
      <c r="E110" s="174">
        <v>10</v>
      </c>
      <c r="F110" s="174">
        <v>48</v>
      </c>
      <c r="G110" s="174">
        <v>14</v>
      </c>
      <c r="H110" s="175">
        <v>126</v>
      </c>
      <c r="I110" s="199">
        <v>850</v>
      </c>
      <c r="J110" s="174">
        <v>389</v>
      </c>
      <c r="K110" s="199">
        <v>673</v>
      </c>
      <c r="L110" s="199">
        <v>764</v>
      </c>
      <c r="M110" s="197"/>
      <c r="N110" s="184" t="s">
        <v>745</v>
      </c>
      <c r="O110" s="198">
        <f>SUM(O111:O115)</f>
        <v>6094</v>
      </c>
      <c r="P110" s="199">
        <f t="shared" ref="P110:P115" si="40">SUM(X110:Y110)</f>
        <v>12371</v>
      </c>
      <c r="Q110" s="199">
        <f t="shared" ref="Q110:Q115" si="41">SUM(R110:U110)</f>
        <v>1505</v>
      </c>
      <c r="R110" s="199">
        <f t="shared" ref="R110:Y110" si="42">SUM(R111:R115)</f>
        <v>163</v>
      </c>
      <c r="S110" s="199">
        <f t="shared" si="42"/>
        <v>567</v>
      </c>
      <c r="T110" s="199">
        <f t="shared" si="42"/>
        <v>121</v>
      </c>
      <c r="U110" s="199">
        <f t="shared" si="42"/>
        <v>654</v>
      </c>
      <c r="V110" s="199">
        <f t="shared" si="42"/>
        <v>8026</v>
      </c>
      <c r="W110" s="199">
        <f t="shared" si="42"/>
        <v>2840</v>
      </c>
      <c r="X110" s="199">
        <f t="shared" si="42"/>
        <v>5849</v>
      </c>
      <c r="Y110" s="199">
        <f t="shared" si="42"/>
        <v>6522</v>
      </c>
    </row>
    <row r="111" spans="1:25" ht="12" customHeight="1">
      <c r="A111" s="142" t="s">
        <v>682</v>
      </c>
      <c r="B111" s="198">
        <v>577</v>
      </c>
      <c r="C111" s="199">
        <f t="shared" si="37"/>
        <v>1226</v>
      </c>
      <c r="D111" s="199">
        <f t="shared" si="38"/>
        <v>165</v>
      </c>
      <c r="E111" s="174">
        <v>14</v>
      </c>
      <c r="F111" s="174">
        <v>36</v>
      </c>
      <c r="G111" s="174">
        <v>12</v>
      </c>
      <c r="H111" s="174">
        <v>103</v>
      </c>
      <c r="I111" s="199">
        <v>673</v>
      </c>
      <c r="J111" s="174">
        <v>388</v>
      </c>
      <c r="K111" s="199">
        <v>582</v>
      </c>
      <c r="L111" s="199">
        <v>644</v>
      </c>
      <c r="M111" s="197"/>
      <c r="N111" s="202" t="s">
        <v>693</v>
      </c>
      <c r="O111" s="198">
        <v>2846</v>
      </c>
      <c r="P111" s="199">
        <f t="shared" si="40"/>
        <v>5568</v>
      </c>
      <c r="Q111" s="199">
        <f t="shared" si="41"/>
        <v>623</v>
      </c>
      <c r="R111" s="174">
        <v>45</v>
      </c>
      <c r="S111" s="174">
        <v>158</v>
      </c>
      <c r="T111" s="174">
        <v>62</v>
      </c>
      <c r="U111" s="174">
        <v>358</v>
      </c>
      <c r="V111" s="199">
        <v>3647</v>
      </c>
      <c r="W111" s="199">
        <v>1298</v>
      </c>
      <c r="X111" s="199">
        <v>2564</v>
      </c>
      <c r="Y111" s="199">
        <v>3004</v>
      </c>
    </row>
    <row r="112" spans="1:25" ht="12" customHeight="1">
      <c r="B112" s="198"/>
      <c r="C112" s="199"/>
      <c r="D112" s="199"/>
      <c r="E112" s="199"/>
      <c r="F112" s="199"/>
      <c r="G112" s="199"/>
      <c r="H112" s="199"/>
      <c r="I112" s="199"/>
      <c r="J112" s="174"/>
      <c r="K112" s="199"/>
      <c r="L112" s="199"/>
      <c r="M112" s="197"/>
      <c r="N112" s="202" t="s">
        <v>676</v>
      </c>
      <c r="O112" s="198">
        <v>988</v>
      </c>
      <c r="P112" s="199">
        <f t="shared" si="40"/>
        <v>1907</v>
      </c>
      <c r="Q112" s="199">
        <f t="shared" si="41"/>
        <v>177</v>
      </c>
      <c r="R112" s="174">
        <v>19</v>
      </c>
      <c r="S112" s="174">
        <v>62</v>
      </c>
      <c r="T112" s="174">
        <v>8</v>
      </c>
      <c r="U112" s="174">
        <v>88</v>
      </c>
      <c r="V112" s="199">
        <v>1093</v>
      </c>
      <c r="W112" s="199">
        <v>637</v>
      </c>
      <c r="X112" s="199">
        <v>925</v>
      </c>
      <c r="Y112" s="199">
        <v>982</v>
      </c>
    </row>
    <row r="113" spans="1:25" ht="12" customHeight="1">
      <c r="A113" s="1" t="s">
        <v>746</v>
      </c>
      <c r="B113" s="198">
        <f>SUM(B114:B118)</f>
        <v>7298</v>
      </c>
      <c r="C113" s="199">
        <f t="shared" ref="C113:C118" si="43">SUM(K113:L113)</f>
        <v>14270</v>
      </c>
      <c r="D113" s="199">
        <f t="shared" ref="D113:D118" si="44">SUM(E113:H113)</f>
        <v>1629</v>
      </c>
      <c r="E113" s="199">
        <f t="shared" ref="E113:L113" si="45">SUM(E114:E118)</f>
        <v>56</v>
      </c>
      <c r="F113" s="199">
        <f t="shared" si="45"/>
        <v>374</v>
      </c>
      <c r="G113" s="199">
        <f t="shared" si="45"/>
        <v>112</v>
      </c>
      <c r="H113" s="199">
        <f t="shared" si="45"/>
        <v>1087</v>
      </c>
      <c r="I113" s="199">
        <f t="shared" si="45"/>
        <v>8885</v>
      </c>
      <c r="J113" s="154">
        <f>SUBTOTAL(9,J114:J118)</f>
        <v>3756</v>
      </c>
      <c r="K113" s="199">
        <f t="shared" si="45"/>
        <v>7081</v>
      </c>
      <c r="L113" s="199">
        <f t="shared" si="45"/>
        <v>7189</v>
      </c>
      <c r="M113" s="197"/>
      <c r="N113" s="202" t="s">
        <v>677</v>
      </c>
      <c r="O113" s="198">
        <v>617</v>
      </c>
      <c r="P113" s="199">
        <f t="shared" si="40"/>
        <v>1360</v>
      </c>
      <c r="Q113" s="199">
        <f t="shared" si="41"/>
        <v>118</v>
      </c>
      <c r="R113" s="174">
        <v>9</v>
      </c>
      <c r="S113" s="174">
        <v>24</v>
      </c>
      <c r="T113" s="174">
        <v>10</v>
      </c>
      <c r="U113" s="174">
        <v>75</v>
      </c>
      <c r="V113" s="199">
        <v>840</v>
      </c>
      <c r="W113" s="199">
        <v>402</v>
      </c>
      <c r="X113" s="199">
        <v>670</v>
      </c>
      <c r="Y113" s="199">
        <v>690</v>
      </c>
    </row>
    <row r="114" spans="1:25" ht="12" customHeight="1">
      <c r="A114" s="142" t="s">
        <v>693</v>
      </c>
      <c r="B114" s="198">
        <v>1177</v>
      </c>
      <c r="C114" s="199">
        <f t="shared" si="43"/>
        <v>2680</v>
      </c>
      <c r="D114" s="199">
        <f t="shared" si="44"/>
        <v>264</v>
      </c>
      <c r="E114" s="174">
        <v>3</v>
      </c>
      <c r="F114" s="174">
        <v>52</v>
      </c>
      <c r="G114" s="174">
        <v>13</v>
      </c>
      <c r="H114" s="174">
        <v>196</v>
      </c>
      <c r="I114" s="199">
        <v>1583</v>
      </c>
      <c r="J114" s="174">
        <v>833</v>
      </c>
      <c r="K114" s="199">
        <v>1231</v>
      </c>
      <c r="L114" s="199">
        <v>1449</v>
      </c>
      <c r="M114" s="197"/>
      <c r="N114" s="202" t="s">
        <v>679</v>
      </c>
      <c r="O114" s="198">
        <v>26</v>
      </c>
      <c r="P114" s="199">
        <f t="shared" si="40"/>
        <v>44</v>
      </c>
      <c r="Q114" s="199">
        <f t="shared" si="41"/>
        <v>3</v>
      </c>
      <c r="R114" s="174">
        <v>0</v>
      </c>
      <c r="S114" s="174">
        <v>1</v>
      </c>
      <c r="T114" s="174">
        <v>0</v>
      </c>
      <c r="U114" s="174">
        <v>2</v>
      </c>
      <c r="V114" s="199">
        <v>22</v>
      </c>
      <c r="W114" s="199">
        <v>19</v>
      </c>
      <c r="X114" s="199">
        <v>18</v>
      </c>
      <c r="Y114" s="199">
        <v>26</v>
      </c>
    </row>
    <row r="115" spans="1:25" ht="12" customHeight="1">
      <c r="A115" s="142" t="s">
        <v>676</v>
      </c>
      <c r="B115" s="198">
        <v>1185</v>
      </c>
      <c r="C115" s="199">
        <f t="shared" si="43"/>
        <v>2402</v>
      </c>
      <c r="D115" s="199">
        <f t="shared" si="44"/>
        <v>424</v>
      </c>
      <c r="E115" s="174">
        <v>11</v>
      </c>
      <c r="F115" s="174">
        <v>64</v>
      </c>
      <c r="G115" s="174">
        <v>33</v>
      </c>
      <c r="H115" s="174">
        <v>316</v>
      </c>
      <c r="I115" s="199">
        <v>1625</v>
      </c>
      <c r="J115" s="174">
        <v>353</v>
      </c>
      <c r="K115" s="199">
        <v>1267</v>
      </c>
      <c r="L115" s="199">
        <v>1135</v>
      </c>
      <c r="M115" s="197"/>
      <c r="N115" s="202" t="s">
        <v>680</v>
      </c>
      <c r="O115" s="198">
        <v>1617</v>
      </c>
      <c r="P115" s="199">
        <f t="shared" si="40"/>
        <v>3492</v>
      </c>
      <c r="Q115" s="199">
        <f t="shared" si="41"/>
        <v>584</v>
      </c>
      <c r="R115" s="174">
        <v>90</v>
      </c>
      <c r="S115" s="174">
        <v>322</v>
      </c>
      <c r="T115" s="174">
        <v>41</v>
      </c>
      <c r="U115" s="174">
        <v>131</v>
      </c>
      <c r="V115" s="199">
        <v>2424</v>
      </c>
      <c r="W115" s="199">
        <v>484</v>
      </c>
      <c r="X115" s="199">
        <v>1672</v>
      </c>
      <c r="Y115" s="199">
        <v>1820</v>
      </c>
    </row>
    <row r="116" spans="1:25" ht="12" customHeight="1">
      <c r="A116" s="142" t="s">
        <v>677</v>
      </c>
      <c r="B116" s="198">
        <v>1632</v>
      </c>
      <c r="C116" s="199">
        <f t="shared" si="43"/>
        <v>3131</v>
      </c>
      <c r="D116" s="199">
        <f t="shared" si="44"/>
        <v>326</v>
      </c>
      <c r="E116" s="174">
        <v>17</v>
      </c>
      <c r="F116" s="174">
        <v>101</v>
      </c>
      <c r="G116" s="174">
        <v>19</v>
      </c>
      <c r="H116" s="174">
        <v>189</v>
      </c>
      <c r="I116" s="199">
        <v>1804</v>
      </c>
      <c r="J116" s="154">
        <v>1001</v>
      </c>
      <c r="K116" s="199">
        <v>1543</v>
      </c>
      <c r="L116" s="199">
        <v>1588</v>
      </c>
      <c r="M116" s="197"/>
      <c r="O116" s="198"/>
      <c r="P116" s="199"/>
      <c r="Q116" s="199"/>
      <c r="R116" s="199"/>
      <c r="S116" s="199"/>
      <c r="T116" s="199"/>
      <c r="U116" s="199"/>
      <c r="V116" s="199"/>
      <c r="W116" s="199"/>
      <c r="X116" s="199"/>
      <c r="Y116" s="199"/>
    </row>
    <row r="117" spans="1:25" ht="12" customHeight="1">
      <c r="A117" s="142" t="s">
        <v>679</v>
      </c>
      <c r="B117" s="198">
        <v>1599</v>
      </c>
      <c r="C117" s="199">
        <f t="shared" si="43"/>
        <v>3326</v>
      </c>
      <c r="D117" s="199">
        <f t="shared" si="44"/>
        <v>390</v>
      </c>
      <c r="E117" s="173">
        <v>12</v>
      </c>
      <c r="F117" s="173">
        <v>101</v>
      </c>
      <c r="G117" s="173">
        <v>26</v>
      </c>
      <c r="H117" s="173">
        <v>251</v>
      </c>
      <c r="I117" s="199">
        <v>2025</v>
      </c>
      <c r="J117" s="173">
        <v>911</v>
      </c>
      <c r="K117" s="199">
        <v>1582</v>
      </c>
      <c r="L117" s="199">
        <v>1744</v>
      </c>
      <c r="M117" s="197"/>
      <c r="N117" s="184" t="s">
        <v>747</v>
      </c>
      <c r="O117" s="198">
        <f>SUM(O118:O120)</f>
        <v>1824</v>
      </c>
      <c r="P117" s="199">
        <f>SUM(X117:Y117)</f>
        <v>3605</v>
      </c>
      <c r="Q117" s="199">
        <f>SUM(R117:U117)</f>
        <v>371</v>
      </c>
      <c r="R117" s="199">
        <f t="shared" ref="R117:Y117" si="46">SUM(R118:R120)</f>
        <v>20</v>
      </c>
      <c r="S117" s="199">
        <f t="shared" si="46"/>
        <v>102</v>
      </c>
      <c r="T117" s="199">
        <f t="shared" si="46"/>
        <v>26</v>
      </c>
      <c r="U117" s="199">
        <f t="shared" si="46"/>
        <v>223</v>
      </c>
      <c r="V117" s="199">
        <f t="shared" si="46"/>
        <v>2112</v>
      </c>
      <c r="W117" s="199">
        <f t="shared" si="46"/>
        <v>1122</v>
      </c>
      <c r="X117" s="199">
        <f t="shared" si="46"/>
        <v>1733</v>
      </c>
      <c r="Y117" s="199">
        <f t="shared" si="46"/>
        <v>1872</v>
      </c>
    </row>
    <row r="118" spans="1:25" ht="12" customHeight="1">
      <c r="A118" s="142" t="s">
        <v>680</v>
      </c>
      <c r="B118" s="198">
        <v>1705</v>
      </c>
      <c r="C118" s="199">
        <f t="shared" si="43"/>
        <v>2731</v>
      </c>
      <c r="D118" s="199">
        <f t="shared" si="44"/>
        <v>225</v>
      </c>
      <c r="E118" s="174">
        <v>13</v>
      </c>
      <c r="F118" s="174">
        <v>56</v>
      </c>
      <c r="G118" s="174">
        <v>21</v>
      </c>
      <c r="H118" s="174">
        <v>135</v>
      </c>
      <c r="I118" s="199">
        <v>1848</v>
      </c>
      <c r="J118" s="174">
        <v>658</v>
      </c>
      <c r="K118" s="199">
        <v>1458</v>
      </c>
      <c r="L118" s="199">
        <v>1273</v>
      </c>
      <c r="M118" s="197"/>
      <c r="N118" s="202" t="s">
        <v>693</v>
      </c>
      <c r="O118" s="198">
        <v>292</v>
      </c>
      <c r="P118" s="199">
        <f>SUM(X118:Y118)</f>
        <v>569</v>
      </c>
      <c r="Q118" s="199">
        <f>SUM(R118:U118)</f>
        <v>61</v>
      </c>
      <c r="R118" s="174">
        <v>1</v>
      </c>
      <c r="S118" s="174">
        <v>15</v>
      </c>
      <c r="T118" s="174">
        <v>9</v>
      </c>
      <c r="U118" s="174">
        <v>36</v>
      </c>
      <c r="V118" s="199">
        <v>282</v>
      </c>
      <c r="W118" s="199">
        <v>226</v>
      </c>
      <c r="X118" s="199">
        <v>240</v>
      </c>
      <c r="Y118" s="199">
        <v>329</v>
      </c>
    </row>
    <row r="119" spans="1:25" ht="12" customHeight="1">
      <c r="B119" s="198"/>
      <c r="C119" s="199"/>
      <c r="D119" s="199"/>
      <c r="E119" s="199"/>
      <c r="F119" s="199"/>
      <c r="G119" s="199"/>
      <c r="H119" s="199"/>
      <c r="I119" s="199"/>
      <c r="J119" s="174" t="s">
        <v>685</v>
      </c>
      <c r="K119" s="199"/>
      <c r="L119" s="199"/>
      <c r="M119" s="197"/>
      <c r="N119" s="202" t="s">
        <v>676</v>
      </c>
      <c r="O119" s="198">
        <v>843</v>
      </c>
      <c r="P119" s="199">
        <f>SUM(X119:Y119)</f>
        <v>1727</v>
      </c>
      <c r="Q119" s="199">
        <f>SUM(R119:U119)</f>
        <v>218</v>
      </c>
      <c r="R119" s="173">
        <v>9</v>
      </c>
      <c r="S119" s="173">
        <v>60</v>
      </c>
      <c r="T119" s="173">
        <v>12</v>
      </c>
      <c r="U119" s="173">
        <v>137</v>
      </c>
      <c r="V119" s="199">
        <v>1023</v>
      </c>
      <c r="W119" s="199">
        <v>486</v>
      </c>
      <c r="X119" s="199">
        <v>838</v>
      </c>
      <c r="Y119" s="199">
        <v>889</v>
      </c>
    </row>
    <row r="120" spans="1:25" ht="12" customHeight="1">
      <c r="A120" s="1" t="s">
        <v>748</v>
      </c>
      <c r="B120" s="198">
        <v>637</v>
      </c>
      <c r="C120" s="199">
        <f>SUM(K120:L120)</f>
        <v>1448</v>
      </c>
      <c r="D120" s="199">
        <f>SUM(E120:H120)</f>
        <v>178</v>
      </c>
      <c r="E120" s="174">
        <v>2</v>
      </c>
      <c r="F120" s="174">
        <v>30</v>
      </c>
      <c r="G120" s="174">
        <v>15</v>
      </c>
      <c r="H120" s="174">
        <v>131</v>
      </c>
      <c r="I120" s="199">
        <v>856</v>
      </c>
      <c r="J120" s="174">
        <v>414</v>
      </c>
      <c r="K120" s="199">
        <v>694</v>
      </c>
      <c r="L120" s="199">
        <v>754</v>
      </c>
      <c r="M120" s="197"/>
      <c r="N120" s="202" t="s">
        <v>677</v>
      </c>
      <c r="O120" s="198">
        <v>689</v>
      </c>
      <c r="P120" s="199">
        <f>SUM(X120:Y120)</f>
        <v>1309</v>
      </c>
      <c r="Q120" s="199">
        <f>SUM(R120:U120)</f>
        <v>92</v>
      </c>
      <c r="R120" s="174">
        <v>10</v>
      </c>
      <c r="S120" s="174">
        <v>27</v>
      </c>
      <c r="T120" s="174">
        <v>5</v>
      </c>
      <c r="U120" s="174">
        <v>50</v>
      </c>
      <c r="V120" s="199">
        <v>807</v>
      </c>
      <c r="W120" s="199">
        <v>410</v>
      </c>
      <c r="X120" s="199">
        <v>655</v>
      </c>
      <c r="Y120" s="199">
        <v>654</v>
      </c>
    </row>
    <row r="121" spans="1:25" ht="12" customHeight="1">
      <c r="A121" s="1" t="s">
        <v>749</v>
      </c>
      <c r="B121" s="198">
        <v>928</v>
      </c>
      <c r="C121" s="199">
        <f>SUM(K121:L121)</f>
        <v>1925</v>
      </c>
      <c r="D121" s="199">
        <f>SUM(E121:H121)</f>
        <v>239</v>
      </c>
      <c r="E121" s="174">
        <v>8</v>
      </c>
      <c r="F121" s="174">
        <v>48</v>
      </c>
      <c r="G121" s="174">
        <v>14</v>
      </c>
      <c r="H121" s="174">
        <v>169</v>
      </c>
      <c r="I121" s="199">
        <v>1164</v>
      </c>
      <c r="J121" s="174">
        <v>522</v>
      </c>
      <c r="K121" s="199">
        <v>904</v>
      </c>
      <c r="L121" s="199">
        <v>1021</v>
      </c>
      <c r="M121" s="197"/>
      <c r="O121" s="198"/>
      <c r="P121" s="199"/>
      <c r="Q121" s="199"/>
      <c r="R121" s="199"/>
      <c r="S121" s="199"/>
      <c r="T121" s="199"/>
      <c r="U121" s="199"/>
      <c r="V121" s="199"/>
      <c r="W121" s="199"/>
      <c r="X121" s="199"/>
      <c r="Y121" s="199"/>
    </row>
    <row r="122" spans="1:25" ht="12" customHeight="1">
      <c r="B122" s="198"/>
      <c r="C122" s="199"/>
      <c r="D122" s="199"/>
      <c r="E122" s="199"/>
      <c r="F122" s="199"/>
      <c r="G122" s="199"/>
      <c r="H122" s="199"/>
      <c r="I122" s="199"/>
      <c r="J122" s="174"/>
      <c r="K122" s="199"/>
      <c r="L122" s="199"/>
      <c r="M122" s="197"/>
      <c r="N122" s="184" t="s">
        <v>750</v>
      </c>
      <c r="O122" s="198">
        <v>962</v>
      </c>
      <c r="P122" s="199">
        <f>SUM(X122:Y122)</f>
        <v>2013</v>
      </c>
      <c r="Q122" s="199">
        <f>SUM(R122:U122)</f>
        <v>301</v>
      </c>
      <c r="R122" s="174">
        <v>26</v>
      </c>
      <c r="S122" s="174">
        <v>83</v>
      </c>
      <c r="T122" s="174">
        <v>16</v>
      </c>
      <c r="U122" s="174">
        <v>176</v>
      </c>
      <c r="V122" s="199">
        <v>1200</v>
      </c>
      <c r="W122" s="199">
        <v>512</v>
      </c>
      <c r="X122" s="199">
        <v>1015</v>
      </c>
      <c r="Y122" s="199">
        <v>998</v>
      </c>
    </row>
    <row r="123" spans="1:25" ht="12" customHeight="1">
      <c r="A123" s="1" t="s">
        <v>751</v>
      </c>
      <c r="B123" s="198">
        <f>SUM(B124:B125)</f>
        <v>574</v>
      </c>
      <c r="C123" s="199">
        <f>SUM(K123:L123)</f>
        <v>1139</v>
      </c>
      <c r="D123" s="199">
        <f>SUM(E123:H123)</f>
        <v>123</v>
      </c>
      <c r="E123" s="199">
        <f t="shared" ref="E123:L123" si="47">SUM(E124:E125)</f>
        <v>10</v>
      </c>
      <c r="F123" s="199">
        <f t="shared" si="47"/>
        <v>26</v>
      </c>
      <c r="G123" s="199">
        <f t="shared" si="47"/>
        <v>7</v>
      </c>
      <c r="H123" s="199">
        <f t="shared" si="47"/>
        <v>80</v>
      </c>
      <c r="I123" s="199">
        <f t="shared" si="47"/>
        <v>671</v>
      </c>
      <c r="J123" s="174">
        <f>SUBTOTAL(9,J124:J125)</f>
        <v>345</v>
      </c>
      <c r="K123" s="199">
        <f t="shared" si="47"/>
        <v>553</v>
      </c>
      <c r="L123" s="199">
        <f t="shared" si="47"/>
        <v>586</v>
      </c>
      <c r="M123" s="197"/>
      <c r="N123" s="184" t="s">
        <v>752</v>
      </c>
      <c r="O123" s="198">
        <v>531</v>
      </c>
      <c r="P123" s="199">
        <f>SUM(X123:Y123)</f>
        <v>1126</v>
      </c>
      <c r="Q123" s="199">
        <f>SUM(R123:U123)</f>
        <v>151</v>
      </c>
      <c r="R123" s="174">
        <v>13</v>
      </c>
      <c r="S123" s="174">
        <v>38</v>
      </c>
      <c r="T123" s="174">
        <v>13</v>
      </c>
      <c r="U123" s="174">
        <v>87</v>
      </c>
      <c r="V123" s="199">
        <v>599</v>
      </c>
      <c r="W123" s="199">
        <v>376</v>
      </c>
      <c r="X123" s="199">
        <v>552</v>
      </c>
      <c r="Y123" s="199">
        <v>574</v>
      </c>
    </row>
    <row r="124" spans="1:25" ht="12" customHeight="1">
      <c r="A124" s="142" t="s">
        <v>693</v>
      </c>
      <c r="B124" s="198">
        <v>277</v>
      </c>
      <c r="C124" s="199">
        <f>SUM(K124:L124)</f>
        <v>540</v>
      </c>
      <c r="D124" s="199">
        <f>SUM(E124:H124)</f>
        <v>67</v>
      </c>
      <c r="E124" s="174">
        <v>6</v>
      </c>
      <c r="F124" s="174">
        <v>11</v>
      </c>
      <c r="G124" s="174">
        <v>5</v>
      </c>
      <c r="H124" s="174">
        <v>45</v>
      </c>
      <c r="I124" s="199">
        <v>308</v>
      </c>
      <c r="J124" s="174">
        <v>165</v>
      </c>
      <c r="K124" s="199">
        <v>264</v>
      </c>
      <c r="L124" s="199">
        <v>276</v>
      </c>
      <c r="M124" s="197"/>
      <c r="N124" s="184" t="s">
        <v>753</v>
      </c>
      <c r="O124" s="198">
        <v>815</v>
      </c>
      <c r="P124" s="199">
        <f>SUM(X124:Y124)</f>
        <v>1592</v>
      </c>
      <c r="Q124" s="199">
        <f>SUM(R124:U124)</f>
        <v>225</v>
      </c>
      <c r="R124" s="174">
        <v>32</v>
      </c>
      <c r="S124" s="174">
        <v>89</v>
      </c>
      <c r="T124" s="174">
        <v>18</v>
      </c>
      <c r="U124" s="174">
        <v>86</v>
      </c>
      <c r="V124" s="199">
        <v>1070</v>
      </c>
      <c r="W124" s="199">
        <v>297</v>
      </c>
      <c r="X124" s="199">
        <v>799</v>
      </c>
      <c r="Y124" s="199">
        <v>793</v>
      </c>
    </row>
    <row r="125" spans="1:25" ht="12" customHeight="1">
      <c r="A125" s="142" t="s">
        <v>676</v>
      </c>
      <c r="B125" s="198">
        <v>297</v>
      </c>
      <c r="C125" s="199">
        <f>SUM(K125:L125)</f>
        <v>599</v>
      </c>
      <c r="D125" s="199">
        <f>SUM(E125:H125)</f>
        <v>56</v>
      </c>
      <c r="E125" s="173">
        <v>4</v>
      </c>
      <c r="F125" s="173">
        <v>15</v>
      </c>
      <c r="G125" s="173">
        <v>2</v>
      </c>
      <c r="H125" s="173">
        <v>35</v>
      </c>
      <c r="I125" s="199">
        <v>363</v>
      </c>
      <c r="J125" s="173">
        <v>180</v>
      </c>
      <c r="K125" s="199">
        <v>289</v>
      </c>
      <c r="L125" s="199">
        <v>310</v>
      </c>
      <c r="M125" s="197"/>
      <c r="N125" s="184" t="s">
        <v>754</v>
      </c>
      <c r="O125" s="198">
        <v>862</v>
      </c>
      <c r="P125" s="199">
        <f>SUM(X125:Y125)</f>
        <v>1802</v>
      </c>
      <c r="Q125" s="199">
        <f>SUM(R125:U125)</f>
        <v>194</v>
      </c>
      <c r="R125" s="174">
        <v>12</v>
      </c>
      <c r="S125" s="174">
        <v>37</v>
      </c>
      <c r="T125" s="174">
        <v>14</v>
      </c>
      <c r="U125" s="174">
        <v>131</v>
      </c>
      <c r="V125" s="199">
        <v>1128</v>
      </c>
      <c r="W125" s="199">
        <v>480</v>
      </c>
      <c r="X125" s="199">
        <v>919</v>
      </c>
      <c r="Y125" s="199">
        <v>883</v>
      </c>
    </row>
    <row r="126" spans="1:25" ht="12" customHeight="1">
      <c r="B126" s="198"/>
      <c r="C126" s="199"/>
      <c r="D126" s="199"/>
      <c r="E126" s="199"/>
      <c r="F126" s="199"/>
      <c r="G126" s="199"/>
      <c r="H126" s="199"/>
      <c r="I126" s="199"/>
      <c r="J126" s="174" t="s">
        <v>685</v>
      </c>
      <c r="K126" s="199"/>
      <c r="L126" s="199"/>
      <c r="M126" s="197"/>
      <c r="O126" s="198"/>
      <c r="P126" s="199"/>
      <c r="Q126" s="199"/>
      <c r="R126" s="199"/>
      <c r="S126" s="199"/>
      <c r="T126" s="199"/>
      <c r="U126" s="199"/>
      <c r="V126" s="199"/>
      <c r="W126" s="199"/>
      <c r="X126" s="199"/>
      <c r="Y126" s="199"/>
    </row>
    <row r="127" spans="1:25" ht="12" customHeight="1">
      <c r="A127" s="1" t="s">
        <v>755</v>
      </c>
      <c r="B127" s="198">
        <f>SUM(B128:B129)</f>
        <v>436</v>
      </c>
      <c r="C127" s="199">
        <f>SUM(K127:L127)</f>
        <v>862</v>
      </c>
      <c r="D127" s="199">
        <f>SUM(E127:H127)</f>
        <v>81</v>
      </c>
      <c r="E127" s="199">
        <f t="shared" ref="E127:L127" si="48">SUM(E128:E129)</f>
        <v>8</v>
      </c>
      <c r="F127" s="199">
        <f t="shared" si="48"/>
        <v>16</v>
      </c>
      <c r="G127" s="199">
        <f t="shared" si="48"/>
        <v>2</v>
      </c>
      <c r="H127" s="199">
        <f t="shared" si="48"/>
        <v>55</v>
      </c>
      <c r="I127" s="199">
        <f t="shared" si="48"/>
        <v>494</v>
      </c>
      <c r="J127" s="174">
        <f>SUBTOTAL(9,J128:J129)</f>
        <v>287</v>
      </c>
      <c r="K127" s="199">
        <f t="shared" si="48"/>
        <v>433</v>
      </c>
      <c r="L127" s="199">
        <f t="shared" si="48"/>
        <v>429</v>
      </c>
      <c r="M127" s="197"/>
      <c r="N127" s="184" t="s">
        <v>756</v>
      </c>
      <c r="O127" s="198">
        <f>SUM(O128:O131)</f>
        <v>2143</v>
      </c>
      <c r="P127" s="199">
        <f>SUM(X127:Y127)</f>
        <v>4290</v>
      </c>
      <c r="Q127" s="199">
        <f>SUM(R127:U127)</f>
        <v>605</v>
      </c>
      <c r="R127" s="199">
        <f t="shared" ref="R127:Y127" si="49">SUM(R128:R131)</f>
        <v>54</v>
      </c>
      <c r="S127" s="199">
        <f t="shared" si="49"/>
        <v>193</v>
      </c>
      <c r="T127" s="199">
        <f t="shared" si="49"/>
        <v>44</v>
      </c>
      <c r="U127" s="199">
        <f t="shared" si="49"/>
        <v>314</v>
      </c>
      <c r="V127" s="199">
        <f t="shared" si="49"/>
        <v>2420</v>
      </c>
      <c r="W127" s="199">
        <f t="shared" si="49"/>
        <v>1265</v>
      </c>
      <c r="X127" s="199">
        <f t="shared" si="49"/>
        <v>2045</v>
      </c>
      <c r="Y127" s="199">
        <f t="shared" si="49"/>
        <v>2245</v>
      </c>
    </row>
    <row r="128" spans="1:25" ht="12" customHeight="1">
      <c r="A128" s="142" t="s">
        <v>693</v>
      </c>
      <c r="B128" s="198">
        <v>118</v>
      </c>
      <c r="C128" s="199">
        <f>SUM(K128:L128)</f>
        <v>230</v>
      </c>
      <c r="D128" s="199">
        <f>SUM(E128:H128)</f>
        <v>19</v>
      </c>
      <c r="E128" s="174">
        <v>3</v>
      </c>
      <c r="F128" s="174">
        <v>4</v>
      </c>
      <c r="G128" s="174">
        <v>0</v>
      </c>
      <c r="H128" s="174">
        <v>12</v>
      </c>
      <c r="I128" s="199">
        <v>152</v>
      </c>
      <c r="J128" s="174">
        <v>59</v>
      </c>
      <c r="K128" s="199">
        <v>128</v>
      </c>
      <c r="L128" s="199">
        <v>102</v>
      </c>
      <c r="M128" s="197"/>
      <c r="N128" s="202" t="s">
        <v>693</v>
      </c>
      <c r="O128" s="198">
        <v>887</v>
      </c>
      <c r="P128" s="199">
        <f>SUM(X128:Y128)</f>
        <v>1755</v>
      </c>
      <c r="Q128" s="199">
        <f>SUM(R128:U128)</f>
        <v>238</v>
      </c>
      <c r="R128" s="174">
        <v>23</v>
      </c>
      <c r="S128" s="174">
        <v>74</v>
      </c>
      <c r="T128" s="174">
        <v>17</v>
      </c>
      <c r="U128" s="174">
        <v>124</v>
      </c>
      <c r="V128" s="199">
        <v>988</v>
      </c>
      <c r="W128" s="199">
        <v>529</v>
      </c>
      <c r="X128" s="199">
        <v>847</v>
      </c>
      <c r="Y128" s="199">
        <v>908</v>
      </c>
    </row>
    <row r="129" spans="1:25" ht="12" customHeight="1">
      <c r="A129" s="142" t="s">
        <v>676</v>
      </c>
      <c r="B129" s="198">
        <v>318</v>
      </c>
      <c r="C129" s="199">
        <f>SUM(K129:L129)</f>
        <v>632</v>
      </c>
      <c r="D129" s="199">
        <f>SUM(E129:H129)</f>
        <v>62</v>
      </c>
      <c r="E129" s="174">
        <v>5</v>
      </c>
      <c r="F129" s="174">
        <v>12</v>
      </c>
      <c r="G129" s="174">
        <v>2</v>
      </c>
      <c r="H129" s="174">
        <v>43</v>
      </c>
      <c r="I129" s="199">
        <v>342</v>
      </c>
      <c r="J129" s="174">
        <v>228</v>
      </c>
      <c r="K129" s="199">
        <v>305</v>
      </c>
      <c r="L129" s="199">
        <v>327</v>
      </c>
      <c r="M129" s="197"/>
      <c r="N129" s="202" t="s">
        <v>676</v>
      </c>
      <c r="O129" s="198">
        <v>733</v>
      </c>
      <c r="P129" s="199">
        <f>SUM(X129:Y129)</f>
        <v>1492</v>
      </c>
      <c r="Q129" s="199">
        <f>SUM(R129:U129)</f>
        <v>207</v>
      </c>
      <c r="R129" s="174">
        <v>17</v>
      </c>
      <c r="S129" s="174">
        <v>71</v>
      </c>
      <c r="T129" s="174">
        <v>15</v>
      </c>
      <c r="U129" s="174">
        <v>104</v>
      </c>
      <c r="V129" s="199">
        <v>814</v>
      </c>
      <c r="W129" s="199">
        <v>471</v>
      </c>
      <c r="X129" s="199">
        <v>684</v>
      </c>
      <c r="Y129" s="199">
        <v>808</v>
      </c>
    </row>
    <row r="130" spans="1:25" ht="12" customHeight="1">
      <c r="B130" s="31"/>
      <c r="C130" s="43"/>
      <c r="D130" s="43"/>
      <c r="E130" s="43"/>
      <c r="F130" s="43"/>
      <c r="G130" s="43"/>
      <c r="H130" s="43"/>
      <c r="I130" s="43"/>
      <c r="J130" s="228"/>
      <c r="K130" s="43"/>
      <c r="L130" s="43"/>
      <c r="M130" s="197"/>
      <c r="N130" s="202" t="s">
        <v>677</v>
      </c>
      <c r="O130" s="198">
        <v>476</v>
      </c>
      <c r="P130" s="199">
        <f>SUM(X130:Y130)</f>
        <v>995</v>
      </c>
      <c r="Q130" s="199">
        <f>SUM(R130:U130)</f>
        <v>160</v>
      </c>
      <c r="R130" s="174">
        <v>14</v>
      </c>
      <c r="S130" s="174">
        <v>48</v>
      </c>
      <c r="T130" s="174">
        <v>12</v>
      </c>
      <c r="U130" s="174">
        <v>86</v>
      </c>
      <c r="V130" s="199">
        <v>572</v>
      </c>
      <c r="W130" s="199">
        <v>263</v>
      </c>
      <c r="X130" s="199">
        <v>467</v>
      </c>
      <c r="Y130" s="199">
        <v>528</v>
      </c>
    </row>
    <row r="131" spans="1:25" ht="12" customHeight="1">
      <c r="B131" s="31"/>
      <c r="C131" s="43"/>
      <c r="D131" s="43"/>
      <c r="E131" s="43"/>
      <c r="F131" s="43"/>
      <c r="G131" s="43"/>
      <c r="H131" s="43"/>
      <c r="I131" s="43"/>
      <c r="J131" s="228"/>
      <c r="K131" s="43"/>
      <c r="L131" s="43"/>
      <c r="M131" s="197"/>
      <c r="N131" s="202" t="s">
        <v>679</v>
      </c>
      <c r="O131" s="198">
        <v>47</v>
      </c>
      <c r="P131" s="199">
        <f>SUM(X131:Y131)</f>
        <v>48</v>
      </c>
      <c r="Q131" s="199">
        <f>SUM(R131:U131)</f>
        <v>0</v>
      </c>
      <c r="R131" s="174">
        <v>0</v>
      </c>
      <c r="S131" s="174">
        <v>0</v>
      </c>
      <c r="T131" s="174">
        <v>0</v>
      </c>
      <c r="U131" s="174">
        <v>0</v>
      </c>
      <c r="V131" s="199">
        <v>46</v>
      </c>
      <c r="W131" s="199">
        <v>2</v>
      </c>
      <c r="X131" s="199">
        <v>47</v>
      </c>
      <c r="Y131" s="199">
        <v>1</v>
      </c>
    </row>
    <row r="132" spans="1:25" ht="12" customHeight="1">
      <c r="B132" s="31"/>
      <c r="C132" s="43"/>
      <c r="D132" s="43"/>
      <c r="E132" s="43"/>
      <c r="F132" s="43"/>
      <c r="G132" s="43"/>
      <c r="H132" s="43"/>
      <c r="I132" s="43"/>
      <c r="J132" s="228"/>
      <c r="K132" s="43"/>
      <c r="L132" s="43"/>
      <c r="M132" s="197"/>
      <c r="O132" s="198"/>
      <c r="P132" s="199"/>
      <c r="Q132" s="199"/>
      <c r="R132" s="199"/>
      <c r="S132" s="199"/>
      <c r="T132" s="199"/>
      <c r="U132" s="199"/>
      <c r="V132" s="199"/>
      <c r="W132" s="199"/>
      <c r="X132" s="199"/>
      <c r="Y132" s="199"/>
    </row>
    <row r="133" spans="1:25" ht="12" customHeight="1">
      <c r="B133" s="31"/>
      <c r="C133" s="43"/>
      <c r="D133" s="43"/>
      <c r="E133" s="43"/>
      <c r="F133" s="43"/>
      <c r="G133" s="43"/>
      <c r="H133" s="43"/>
      <c r="I133" s="43"/>
      <c r="J133" s="228"/>
      <c r="K133" s="43"/>
      <c r="L133" s="43"/>
      <c r="M133" s="197"/>
      <c r="N133" s="184" t="s">
        <v>757</v>
      </c>
      <c r="O133" s="198">
        <f>SUM(O134:O135)</f>
        <v>1385</v>
      </c>
      <c r="P133" s="199">
        <f>SUM(X133:Y133)</f>
        <v>2562</v>
      </c>
      <c r="Q133" s="199">
        <f>SUM(R133:U133)</f>
        <v>220</v>
      </c>
      <c r="R133" s="199">
        <f t="shared" ref="R133:Y133" si="50">SUM(R134:R135)</f>
        <v>7</v>
      </c>
      <c r="S133" s="199">
        <f t="shared" si="50"/>
        <v>61</v>
      </c>
      <c r="T133" s="199">
        <f t="shared" si="50"/>
        <v>14</v>
      </c>
      <c r="U133" s="199">
        <f t="shared" si="50"/>
        <v>138</v>
      </c>
      <c r="V133" s="199">
        <f t="shared" si="50"/>
        <v>1279</v>
      </c>
      <c r="W133" s="199">
        <f t="shared" si="50"/>
        <v>1063</v>
      </c>
      <c r="X133" s="199">
        <f t="shared" si="50"/>
        <v>1175</v>
      </c>
      <c r="Y133" s="199">
        <f t="shared" si="50"/>
        <v>1387</v>
      </c>
    </row>
    <row r="134" spans="1:25" ht="12" customHeight="1">
      <c r="B134" s="31"/>
      <c r="C134" s="43"/>
      <c r="D134" s="43"/>
      <c r="E134" s="43"/>
      <c r="F134" s="43"/>
      <c r="G134" s="43"/>
      <c r="H134" s="43"/>
      <c r="I134" s="43"/>
      <c r="J134" s="228"/>
      <c r="K134" s="43"/>
      <c r="L134" s="43"/>
      <c r="M134" s="197"/>
      <c r="N134" s="202" t="s">
        <v>693</v>
      </c>
      <c r="O134" s="198">
        <v>863</v>
      </c>
      <c r="P134" s="199">
        <f>SUM(X134:Y134)</f>
        <v>1640</v>
      </c>
      <c r="Q134" s="199">
        <f>SUM(R134:U134)</f>
        <v>164</v>
      </c>
      <c r="R134" s="174">
        <v>5</v>
      </c>
      <c r="S134" s="174">
        <v>49</v>
      </c>
      <c r="T134" s="174">
        <v>8</v>
      </c>
      <c r="U134" s="174">
        <v>102</v>
      </c>
      <c r="V134" s="199">
        <v>813</v>
      </c>
      <c r="W134" s="199">
        <v>663</v>
      </c>
      <c r="X134" s="199">
        <v>733</v>
      </c>
      <c r="Y134" s="199">
        <v>907</v>
      </c>
    </row>
    <row r="135" spans="1:25" ht="12" customHeight="1">
      <c r="B135" s="31"/>
      <c r="C135" s="43"/>
      <c r="D135" s="43"/>
      <c r="E135" s="43"/>
      <c r="F135" s="43"/>
      <c r="G135" s="43"/>
      <c r="H135" s="43"/>
      <c r="I135" s="43"/>
      <c r="J135" s="228"/>
      <c r="K135" s="43"/>
      <c r="L135" s="43"/>
      <c r="M135" s="197"/>
      <c r="N135" s="202" t="s">
        <v>676</v>
      </c>
      <c r="O135" s="198">
        <v>522</v>
      </c>
      <c r="P135" s="199">
        <f>SUM(X135:Y135)</f>
        <v>922</v>
      </c>
      <c r="Q135" s="199">
        <f>SUM(R135:U135)</f>
        <v>56</v>
      </c>
      <c r="R135" s="174">
        <v>2</v>
      </c>
      <c r="S135" s="174">
        <v>12</v>
      </c>
      <c r="T135" s="174">
        <v>6</v>
      </c>
      <c r="U135" s="174">
        <v>36</v>
      </c>
      <c r="V135" s="199">
        <v>466</v>
      </c>
      <c r="W135" s="199">
        <v>400</v>
      </c>
      <c r="X135" s="199">
        <v>442</v>
      </c>
      <c r="Y135" s="199">
        <v>480</v>
      </c>
    </row>
    <row r="136" spans="1:25" ht="4.5" customHeight="1">
      <c r="A136" s="21"/>
      <c r="B136" s="29"/>
      <c r="C136" s="21"/>
      <c r="D136" s="21"/>
      <c r="E136" s="21"/>
      <c r="F136" s="21"/>
      <c r="G136" s="21"/>
      <c r="H136" s="21"/>
      <c r="I136" s="21"/>
      <c r="J136" s="217"/>
      <c r="K136" s="21"/>
      <c r="L136" s="21"/>
      <c r="M136" s="218"/>
      <c r="N136" s="128"/>
      <c r="O136" s="29"/>
      <c r="P136" s="21"/>
      <c r="Q136" s="21"/>
      <c r="R136" s="21"/>
      <c r="S136" s="21"/>
      <c r="T136" s="21"/>
      <c r="U136" s="21"/>
      <c r="V136" s="21"/>
      <c r="W136" s="21"/>
      <c r="X136" s="21"/>
      <c r="Y136" s="21"/>
    </row>
    <row r="137" spans="1:25" ht="12" customHeight="1">
      <c r="A137" s="166" t="s">
        <v>758</v>
      </c>
      <c r="M137" s="188"/>
      <c r="N137" s="190" t="s">
        <v>759</v>
      </c>
    </row>
    <row r="138" spans="1:25" ht="12" customHeight="1">
      <c r="A138" s="165"/>
      <c r="M138" s="188"/>
      <c r="N138" s="229" t="s">
        <v>760</v>
      </c>
    </row>
    <row r="139" spans="1:25" ht="12" customHeight="1">
      <c r="M139" s="188"/>
      <c r="N139" s="230" t="s">
        <v>761</v>
      </c>
    </row>
    <row r="140" spans="1:25" ht="12" customHeight="1">
      <c r="M140" s="188"/>
    </row>
    <row r="141" spans="1:25" ht="12" customHeight="1">
      <c r="M141" s="188"/>
    </row>
    <row r="142" spans="1:25" ht="12" customHeight="1">
      <c r="M142" s="188"/>
    </row>
    <row r="143" spans="1:25" ht="12" customHeight="1">
      <c r="A143" s="301"/>
      <c r="B143" s="301"/>
      <c r="C143" s="301"/>
      <c r="D143" s="301"/>
      <c r="E143" s="301"/>
      <c r="F143" s="301"/>
      <c r="G143" s="301"/>
      <c r="H143" s="301"/>
      <c r="I143" s="301"/>
      <c r="J143" s="301"/>
      <c r="K143" s="301"/>
      <c r="L143" s="301"/>
      <c r="M143" s="219"/>
      <c r="N143" s="301"/>
      <c r="O143" s="301"/>
      <c r="P143" s="301"/>
      <c r="Q143" s="301"/>
      <c r="R143" s="301"/>
      <c r="S143" s="301"/>
      <c r="T143" s="301"/>
      <c r="U143" s="301"/>
      <c r="V143" s="301"/>
      <c r="W143" s="301"/>
      <c r="X143" s="301"/>
      <c r="Y143" s="301"/>
    </row>
    <row r="144" spans="1:25" ht="13.5" customHeight="1">
      <c r="A144" s="1" t="s">
        <v>662</v>
      </c>
      <c r="M144" s="188"/>
      <c r="Y144" s="146" t="s">
        <v>662</v>
      </c>
    </row>
    <row r="145" spans="1:25" ht="13.5" customHeight="1">
      <c r="M145" s="188"/>
    </row>
    <row r="146" spans="1:25" ht="14.25" customHeight="1">
      <c r="A146" s="2" t="s">
        <v>728</v>
      </c>
      <c r="B146" s="2"/>
      <c r="M146" s="188"/>
      <c r="N146" s="189"/>
    </row>
    <row r="147" spans="1:25" ht="13.5" customHeight="1">
      <c r="A147" s="166"/>
      <c r="M147" s="188"/>
      <c r="N147" s="190"/>
    </row>
    <row r="148" spans="1:25" ht="13.5" customHeight="1">
      <c r="L148" s="185"/>
      <c r="M148" s="191"/>
      <c r="Y148" s="185"/>
    </row>
    <row r="149" spans="1:25" ht="13.5" customHeight="1">
      <c r="A149" s="249" t="s">
        <v>666</v>
      </c>
      <c r="B149" s="292" t="s">
        <v>254</v>
      </c>
      <c r="C149" s="292" t="s">
        <v>667</v>
      </c>
      <c r="D149" s="292"/>
      <c r="E149" s="292"/>
      <c r="F149" s="292"/>
      <c r="G149" s="292"/>
      <c r="H149" s="292"/>
      <c r="I149" s="292"/>
      <c r="J149" s="292"/>
      <c r="K149" s="251" t="s">
        <v>29</v>
      </c>
      <c r="L149" s="295" t="s">
        <v>30</v>
      </c>
      <c r="M149" s="192"/>
      <c r="N149" s="297" t="s">
        <v>666</v>
      </c>
      <c r="O149" s="251" t="s">
        <v>254</v>
      </c>
      <c r="P149" s="253" t="s">
        <v>667</v>
      </c>
      <c r="Q149" s="254"/>
      <c r="R149" s="254"/>
      <c r="S149" s="254"/>
      <c r="T149" s="254"/>
      <c r="U149" s="254"/>
      <c r="V149" s="254"/>
      <c r="W149" s="255"/>
      <c r="X149" s="251" t="s">
        <v>29</v>
      </c>
      <c r="Y149" s="295" t="s">
        <v>30</v>
      </c>
    </row>
    <row r="150" spans="1:25" ht="13.5" customHeight="1">
      <c r="A150" s="270"/>
      <c r="B150" s="292"/>
      <c r="C150" s="292" t="s">
        <v>99</v>
      </c>
      <c r="D150" s="292" t="s">
        <v>668</v>
      </c>
      <c r="E150" s="292"/>
      <c r="F150" s="292"/>
      <c r="G150" s="292"/>
      <c r="H150" s="292"/>
      <c r="I150" s="300" t="s">
        <v>669</v>
      </c>
      <c r="J150" s="303" t="s">
        <v>670</v>
      </c>
      <c r="K150" s="302"/>
      <c r="L150" s="269"/>
      <c r="M150" s="193"/>
      <c r="N150" s="298"/>
      <c r="O150" s="302"/>
      <c r="P150" s="251" t="s">
        <v>99</v>
      </c>
      <c r="Q150" s="292" t="s">
        <v>668</v>
      </c>
      <c r="R150" s="292"/>
      <c r="S150" s="292"/>
      <c r="T150" s="292"/>
      <c r="U150" s="292"/>
      <c r="V150" s="256" t="s">
        <v>669</v>
      </c>
      <c r="W150" s="256" t="s">
        <v>670</v>
      </c>
      <c r="X150" s="302"/>
      <c r="Y150" s="269"/>
    </row>
    <row r="151" spans="1:25" ht="27" customHeight="1">
      <c r="A151" s="250"/>
      <c r="B151" s="292"/>
      <c r="C151" s="292"/>
      <c r="D151" s="18" t="s">
        <v>99</v>
      </c>
      <c r="E151" s="18" t="s">
        <v>498</v>
      </c>
      <c r="F151" s="18" t="s">
        <v>671</v>
      </c>
      <c r="G151" s="18" t="s">
        <v>672</v>
      </c>
      <c r="H151" s="18" t="s">
        <v>673</v>
      </c>
      <c r="I151" s="300"/>
      <c r="J151" s="303"/>
      <c r="K151" s="252"/>
      <c r="L151" s="296"/>
      <c r="M151" s="194"/>
      <c r="N151" s="299"/>
      <c r="O151" s="252"/>
      <c r="P151" s="252"/>
      <c r="Q151" s="18" t="s">
        <v>99</v>
      </c>
      <c r="R151" s="18" t="s">
        <v>498</v>
      </c>
      <c r="S151" s="18" t="s">
        <v>671</v>
      </c>
      <c r="T151" s="18" t="s">
        <v>672</v>
      </c>
      <c r="U151" s="18" t="s">
        <v>673</v>
      </c>
      <c r="V151" s="257"/>
      <c r="W151" s="257"/>
      <c r="X151" s="252"/>
      <c r="Y151" s="296"/>
    </row>
    <row r="152" spans="1:25" ht="4.5" customHeight="1">
      <c r="B152" s="49"/>
      <c r="M152" s="188"/>
      <c r="O152" s="23"/>
    </row>
    <row r="153" spans="1:25" ht="11.25" customHeight="1">
      <c r="A153" s="1" t="s">
        <v>762</v>
      </c>
      <c r="B153" s="198">
        <v>378</v>
      </c>
      <c r="C153" s="154">
        <f>SUM(K153:L153)</f>
        <v>661</v>
      </c>
      <c r="D153" s="154">
        <f>SUM(E153:H153)</f>
        <v>37</v>
      </c>
      <c r="E153" s="174">
        <v>3</v>
      </c>
      <c r="F153" s="174">
        <v>9</v>
      </c>
      <c r="G153" s="174">
        <v>2</v>
      </c>
      <c r="H153" s="174">
        <v>23</v>
      </c>
      <c r="I153" s="154">
        <v>346</v>
      </c>
      <c r="J153" s="154">
        <v>278</v>
      </c>
      <c r="K153" s="154">
        <v>320</v>
      </c>
      <c r="L153" s="154">
        <v>341</v>
      </c>
      <c r="M153" s="197"/>
      <c r="N153" s="184" t="s">
        <v>763</v>
      </c>
      <c r="O153" s="198">
        <f>SUM(O155,O162,O167:O171,O173,O180,O189,O195,O203,O205,B228,B234,B239,B245,B252,B257)</f>
        <v>27305</v>
      </c>
      <c r="P153" s="199">
        <f>SUM(X153:Y153)</f>
        <v>55244</v>
      </c>
      <c r="Q153" s="199">
        <f>SUM(R153:U153)</f>
        <v>6206</v>
      </c>
      <c r="R153" s="199">
        <f t="shared" ref="R153:Y153" si="51">SUM(R155,R162,R167:R171,R173,R180,R189,R195,R203,R205,E228,E234,E239,E245,E252,E257)</f>
        <v>370</v>
      </c>
      <c r="S153" s="199">
        <f t="shared" si="51"/>
        <v>1580</v>
      </c>
      <c r="T153" s="199">
        <f t="shared" si="51"/>
        <v>421</v>
      </c>
      <c r="U153" s="199">
        <f t="shared" si="51"/>
        <v>3835</v>
      </c>
      <c r="V153" s="199">
        <f t="shared" si="51"/>
        <v>32371</v>
      </c>
      <c r="W153" s="199">
        <f t="shared" si="51"/>
        <v>16667</v>
      </c>
      <c r="X153" s="199">
        <f t="shared" si="51"/>
        <v>27352</v>
      </c>
      <c r="Y153" s="199">
        <f t="shared" si="51"/>
        <v>27892</v>
      </c>
    </row>
    <row r="154" spans="1:25" ht="11.25" customHeight="1">
      <c r="B154" s="198"/>
      <c r="C154" s="154"/>
      <c r="D154" s="154"/>
      <c r="E154" s="154"/>
      <c r="F154" s="154"/>
      <c r="G154" s="154"/>
      <c r="H154" s="154"/>
      <c r="I154" s="154"/>
      <c r="J154" s="154"/>
      <c r="K154" s="154"/>
      <c r="L154" s="154"/>
      <c r="M154" s="220"/>
      <c r="N154" s="200"/>
      <c r="O154" s="221"/>
      <c r="P154" s="221"/>
      <c r="Q154" s="221"/>
      <c r="R154" s="221"/>
      <c r="S154" s="221"/>
      <c r="T154" s="221"/>
      <c r="U154" s="221"/>
      <c r="V154" s="221"/>
      <c r="W154" s="221"/>
      <c r="X154" s="221"/>
      <c r="Y154" s="221"/>
    </row>
    <row r="155" spans="1:25" ht="11.25" customHeight="1">
      <c r="A155" s="1" t="s">
        <v>764</v>
      </c>
      <c r="B155" s="198">
        <f>SUM(B156:B159)</f>
        <v>1275</v>
      </c>
      <c r="C155" s="199">
        <f>SUM(K155:L155)</f>
        <v>2320</v>
      </c>
      <c r="D155" s="199">
        <f>SUM(E155:H155)</f>
        <v>196</v>
      </c>
      <c r="E155" s="199">
        <f t="shared" ref="E155:L155" si="52">SUM(E156:E159)</f>
        <v>9</v>
      </c>
      <c r="F155" s="199">
        <f t="shared" si="52"/>
        <v>38</v>
      </c>
      <c r="G155" s="199">
        <f t="shared" si="52"/>
        <v>14</v>
      </c>
      <c r="H155" s="199">
        <f t="shared" si="52"/>
        <v>135</v>
      </c>
      <c r="I155" s="199">
        <f t="shared" si="52"/>
        <v>1342</v>
      </c>
      <c r="J155" s="199">
        <f t="shared" si="52"/>
        <v>782</v>
      </c>
      <c r="K155" s="199">
        <f t="shared" si="52"/>
        <v>1129</v>
      </c>
      <c r="L155" s="199">
        <f t="shared" si="52"/>
        <v>1191</v>
      </c>
      <c r="M155" s="197"/>
      <c r="N155" s="184" t="s">
        <v>765</v>
      </c>
      <c r="O155" s="198">
        <f>SUM(O156:O160)</f>
        <v>2079</v>
      </c>
      <c r="P155" s="199">
        <f t="shared" ref="P155:P160" si="53">SUM(X155:Y155)</f>
        <v>4298</v>
      </c>
      <c r="Q155" s="199">
        <f t="shared" ref="Q155:Q160" si="54">SUM(R155:U155)</f>
        <v>482</v>
      </c>
      <c r="R155" s="199">
        <f t="shared" ref="R155:Y155" si="55">SUM(R156:R160)</f>
        <v>35</v>
      </c>
      <c r="S155" s="199">
        <f t="shared" si="55"/>
        <v>160</v>
      </c>
      <c r="T155" s="199">
        <f t="shared" si="55"/>
        <v>28</v>
      </c>
      <c r="U155" s="199">
        <f t="shared" si="55"/>
        <v>259</v>
      </c>
      <c r="V155" s="199">
        <f t="shared" si="55"/>
        <v>2542</v>
      </c>
      <c r="W155" s="199">
        <f t="shared" si="55"/>
        <v>1274</v>
      </c>
      <c r="X155" s="199">
        <f t="shared" si="55"/>
        <v>2147</v>
      </c>
      <c r="Y155" s="199">
        <f t="shared" si="55"/>
        <v>2151</v>
      </c>
    </row>
    <row r="156" spans="1:25" ht="11.25" customHeight="1">
      <c r="A156" s="142" t="s">
        <v>693</v>
      </c>
      <c r="B156" s="198">
        <v>278</v>
      </c>
      <c r="C156" s="199">
        <f>SUM(K156:L156)</f>
        <v>507</v>
      </c>
      <c r="D156" s="199">
        <f>SUM(E156:H156)</f>
        <v>40</v>
      </c>
      <c r="E156" s="174">
        <v>2</v>
      </c>
      <c r="F156" s="174">
        <v>3</v>
      </c>
      <c r="G156" s="174">
        <v>5</v>
      </c>
      <c r="H156" s="174">
        <v>30</v>
      </c>
      <c r="I156" s="199">
        <v>283</v>
      </c>
      <c r="J156" s="199">
        <v>184</v>
      </c>
      <c r="K156" s="199">
        <v>236</v>
      </c>
      <c r="L156" s="199">
        <v>271</v>
      </c>
      <c r="M156" s="197"/>
      <c r="N156" s="202" t="s">
        <v>693</v>
      </c>
      <c r="O156" s="198">
        <v>174</v>
      </c>
      <c r="P156" s="199">
        <f t="shared" si="53"/>
        <v>425</v>
      </c>
      <c r="Q156" s="199">
        <f t="shared" si="54"/>
        <v>70</v>
      </c>
      <c r="R156" s="174">
        <v>3</v>
      </c>
      <c r="S156" s="174">
        <v>19</v>
      </c>
      <c r="T156" s="174">
        <v>4</v>
      </c>
      <c r="U156" s="174">
        <v>44</v>
      </c>
      <c r="V156" s="199">
        <v>257</v>
      </c>
      <c r="W156" s="199">
        <v>98</v>
      </c>
      <c r="X156" s="199">
        <v>216</v>
      </c>
      <c r="Y156" s="199">
        <v>209</v>
      </c>
    </row>
    <row r="157" spans="1:25" ht="11.25" customHeight="1">
      <c r="A157" s="142" t="s">
        <v>676</v>
      </c>
      <c r="B157" s="198">
        <v>211</v>
      </c>
      <c r="C157" s="199">
        <f>SUM(K157:L157)</f>
        <v>429</v>
      </c>
      <c r="D157" s="199">
        <f>SUM(E157:H157)</f>
        <v>53</v>
      </c>
      <c r="E157" s="174">
        <v>3</v>
      </c>
      <c r="F157" s="174">
        <v>16</v>
      </c>
      <c r="G157" s="174">
        <v>3</v>
      </c>
      <c r="H157" s="174">
        <v>31</v>
      </c>
      <c r="I157" s="199">
        <v>236</v>
      </c>
      <c r="J157" s="199">
        <v>140</v>
      </c>
      <c r="K157" s="199">
        <v>202</v>
      </c>
      <c r="L157" s="199">
        <v>227</v>
      </c>
      <c r="M157" s="197"/>
      <c r="N157" s="202" t="s">
        <v>676</v>
      </c>
      <c r="O157" s="198">
        <v>409</v>
      </c>
      <c r="P157" s="199">
        <f t="shared" si="53"/>
        <v>896</v>
      </c>
      <c r="Q157" s="199">
        <f t="shared" si="54"/>
        <v>113</v>
      </c>
      <c r="R157" s="174">
        <v>10</v>
      </c>
      <c r="S157" s="174">
        <v>39</v>
      </c>
      <c r="T157" s="174">
        <v>9</v>
      </c>
      <c r="U157" s="174">
        <v>55</v>
      </c>
      <c r="V157" s="199">
        <v>543</v>
      </c>
      <c r="W157" s="199">
        <v>240</v>
      </c>
      <c r="X157" s="199">
        <v>436</v>
      </c>
      <c r="Y157" s="199">
        <v>460</v>
      </c>
    </row>
    <row r="158" spans="1:25" ht="11.25" customHeight="1">
      <c r="A158" s="142" t="s">
        <v>677</v>
      </c>
      <c r="B158" s="198">
        <v>534</v>
      </c>
      <c r="C158" s="199">
        <f>SUM(K158:L158)</f>
        <v>957</v>
      </c>
      <c r="D158" s="199">
        <f>SUM(E158:H158)</f>
        <v>77</v>
      </c>
      <c r="E158" s="174">
        <v>2</v>
      </c>
      <c r="F158" s="174">
        <v>16</v>
      </c>
      <c r="G158" s="174">
        <v>3</v>
      </c>
      <c r="H158" s="174">
        <v>56</v>
      </c>
      <c r="I158" s="199">
        <v>542</v>
      </c>
      <c r="J158" s="199">
        <v>338</v>
      </c>
      <c r="K158" s="199">
        <v>478</v>
      </c>
      <c r="L158" s="199">
        <v>479</v>
      </c>
      <c r="M158" s="197"/>
      <c r="N158" s="202" t="s">
        <v>677</v>
      </c>
      <c r="O158" s="198">
        <v>542</v>
      </c>
      <c r="P158" s="199">
        <f t="shared" si="53"/>
        <v>1109</v>
      </c>
      <c r="Q158" s="199">
        <f t="shared" si="54"/>
        <v>139</v>
      </c>
      <c r="R158" s="174">
        <v>13</v>
      </c>
      <c r="S158" s="174">
        <v>55</v>
      </c>
      <c r="T158" s="174">
        <v>8</v>
      </c>
      <c r="U158" s="174">
        <v>63</v>
      </c>
      <c r="V158" s="199">
        <v>671</v>
      </c>
      <c r="W158" s="199">
        <v>299</v>
      </c>
      <c r="X158" s="199">
        <v>564</v>
      </c>
      <c r="Y158" s="199">
        <v>545</v>
      </c>
    </row>
    <row r="159" spans="1:25" ht="11.25" customHeight="1">
      <c r="A159" s="142" t="s">
        <v>679</v>
      </c>
      <c r="B159" s="198">
        <v>252</v>
      </c>
      <c r="C159" s="199">
        <f>SUM(K159:L159)</f>
        <v>427</v>
      </c>
      <c r="D159" s="199">
        <f>SUM(E159:H159)</f>
        <v>26</v>
      </c>
      <c r="E159" s="174">
        <v>2</v>
      </c>
      <c r="F159" s="174">
        <v>3</v>
      </c>
      <c r="G159" s="174">
        <v>3</v>
      </c>
      <c r="H159" s="174">
        <v>18</v>
      </c>
      <c r="I159" s="199">
        <v>281</v>
      </c>
      <c r="J159" s="199">
        <v>120</v>
      </c>
      <c r="K159" s="199">
        <v>213</v>
      </c>
      <c r="L159" s="199">
        <v>214</v>
      </c>
      <c r="M159" s="197"/>
      <c r="N159" s="202" t="s">
        <v>679</v>
      </c>
      <c r="O159" s="198">
        <v>509</v>
      </c>
      <c r="P159" s="199">
        <f t="shared" si="53"/>
        <v>985</v>
      </c>
      <c r="Q159" s="199">
        <f t="shared" si="54"/>
        <v>73</v>
      </c>
      <c r="R159" s="174">
        <v>3</v>
      </c>
      <c r="S159" s="174">
        <v>22</v>
      </c>
      <c r="T159" s="174">
        <v>5</v>
      </c>
      <c r="U159" s="174">
        <v>43</v>
      </c>
      <c r="V159" s="199">
        <v>569</v>
      </c>
      <c r="W159" s="199">
        <v>343</v>
      </c>
      <c r="X159" s="199">
        <v>497</v>
      </c>
      <c r="Y159" s="199">
        <v>488</v>
      </c>
    </row>
    <row r="160" spans="1:25" ht="11.25" customHeight="1">
      <c r="B160" s="198"/>
      <c r="C160" s="199"/>
      <c r="D160" s="199"/>
      <c r="E160" s="199"/>
      <c r="F160" s="199"/>
      <c r="G160" s="199"/>
      <c r="H160" s="199"/>
      <c r="I160" s="199"/>
      <c r="J160" s="199"/>
      <c r="K160" s="199"/>
      <c r="L160" s="199"/>
      <c r="M160" s="197"/>
      <c r="N160" s="202" t="s">
        <v>680</v>
      </c>
      <c r="O160" s="198">
        <v>445</v>
      </c>
      <c r="P160" s="199">
        <f t="shared" si="53"/>
        <v>883</v>
      </c>
      <c r="Q160" s="199">
        <f t="shared" si="54"/>
        <v>87</v>
      </c>
      <c r="R160" s="174">
        <v>6</v>
      </c>
      <c r="S160" s="174">
        <v>25</v>
      </c>
      <c r="T160" s="174">
        <v>2</v>
      </c>
      <c r="U160" s="174">
        <v>54</v>
      </c>
      <c r="V160" s="199">
        <v>502</v>
      </c>
      <c r="W160" s="199">
        <v>294</v>
      </c>
      <c r="X160" s="199">
        <v>434</v>
      </c>
      <c r="Y160" s="199">
        <v>449</v>
      </c>
    </row>
    <row r="161" spans="1:25" ht="11.25" customHeight="1">
      <c r="A161" s="1" t="s">
        <v>766</v>
      </c>
      <c r="B161" s="198">
        <f>SUM(B162:B164)</f>
        <v>1364</v>
      </c>
      <c r="C161" s="199">
        <f>SUM(K161:L161)</f>
        <v>2519</v>
      </c>
      <c r="D161" s="199">
        <f>SUM(E161:H161)</f>
        <v>252</v>
      </c>
      <c r="E161" s="199">
        <f t="shared" ref="E161:L161" si="56">SUM(E162:E164)</f>
        <v>20</v>
      </c>
      <c r="F161" s="199">
        <f t="shared" si="56"/>
        <v>73</v>
      </c>
      <c r="G161" s="199">
        <f t="shared" si="56"/>
        <v>15</v>
      </c>
      <c r="H161" s="199">
        <f t="shared" si="56"/>
        <v>144</v>
      </c>
      <c r="I161" s="199">
        <f t="shared" si="56"/>
        <v>1471</v>
      </c>
      <c r="J161" s="199">
        <f t="shared" si="56"/>
        <v>796</v>
      </c>
      <c r="K161" s="199">
        <f t="shared" si="56"/>
        <v>1265</v>
      </c>
      <c r="L161" s="199">
        <f t="shared" si="56"/>
        <v>1254</v>
      </c>
      <c r="M161" s="197"/>
      <c r="O161" s="198"/>
      <c r="P161" s="199"/>
      <c r="Q161" s="199"/>
      <c r="R161" s="199"/>
      <c r="S161" s="199"/>
      <c r="T161" s="199"/>
      <c r="U161" s="199"/>
      <c r="V161" s="199"/>
      <c r="W161" s="199"/>
      <c r="X161" s="199"/>
      <c r="Y161" s="199"/>
    </row>
    <row r="162" spans="1:25" ht="11.25" customHeight="1">
      <c r="A162" s="142" t="s">
        <v>693</v>
      </c>
      <c r="B162" s="198">
        <v>617</v>
      </c>
      <c r="C162" s="199">
        <f>SUM(K162:L162)</f>
        <v>1073</v>
      </c>
      <c r="D162" s="199">
        <f>SUM(E162:H162)</f>
        <v>96</v>
      </c>
      <c r="E162" s="174">
        <v>6</v>
      </c>
      <c r="F162" s="174">
        <v>28</v>
      </c>
      <c r="G162" s="174">
        <v>8</v>
      </c>
      <c r="H162" s="174">
        <v>54</v>
      </c>
      <c r="I162" s="199">
        <v>603</v>
      </c>
      <c r="J162" s="199">
        <v>374</v>
      </c>
      <c r="K162" s="199">
        <v>530</v>
      </c>
      <c r="L162" s="199">
        <v>543</v>
      </c>
      <c r="M162" s="197"/>
      <c r="N162" s="184" t="s">
        <v>767</v>
      </c>
      <c r="O162" s="198">
        <f>SUM(O163:O165)</f>
        <v>1526</v>
      </c>
      <c r="P162" s="199">
        <f>SUM(X162:Y162)</f>
        <v>3091</v>
      </c>
      <c r="Q162" s="199">
        <f>SUM(R162:U162)</f>
        <v>367</v>
      </c>
      <c r="R162" s="199">
        <f t="shared" ref="R162:Y162" si="57">SUM(R163:R165)</f>
        <v>21</v>
      </c>
      <c r="S162" s="199">
        <f t="shared" si="57"/>
        <v>82</v>
      </c>
      <c r="T162" s="199">
        <f t="shared" si="57"/>
        <v>21</v>
      </c>
      <c r="U162" s="199">
        <f t="shared" si="57"/>
        <v>243</v>
      </c>
      <c r="V162" s="199">
        <f t="shared" si="57"/>
        <v>1776</v>
      </c>
      <c r="W162" s="199">
        <f t="shared" si="57"/>
        <v>948</v>
      </c>
      <c r="X162" s="199">
        <f t="shared" si="57"/>
        <v>1537</v>
      </c>
      <c r="Y162" s="199">
        <f t="shared" si="57"/>
        <v>1554</v>
      </c>
    </row>
    <row r="163" spans="1:25" ht="11.25" customHeight="1">
      <c r="A163" s="142" t="s">
        <v>676</v>
      </c>
      <c r="B163" s="198">
        <v>506</v>
      </c>
      <c r="C163" s="199">
        <f>SUM(K163:L163)</f>
        <v>953</v>
      </c>
      <c r="D163" s="199">
        <f>SUM(E163:H163)</f>
        <v>87</v>
      </c>
      <c r="E163" s="174">
        <v>7</v>
      </c>
      <c r="F163" s="174">
        <v>20</v>
      </c>
      <c r="G163" s="174">
        <v>6</v>
      </c>
      <c r="H163" s="174">
        <v>54</v>
      </c>
      <c r="I163" s="199">
        <v>579</v>
      </c>
      <c r="J163" s="199">
        <v>287</v>
      </c>
      <c r="K163" s="199">
        <v>487</v>
      </c>
      <c r="L163" s="199">
        <v>466</v>
      </c>
      <c r="M163" s="197"/>
      <c r="N163" s="202" t="s">
        <v>693</v>
      </c>
      <c r="O163" s="198">
        <v>197</v>
      </c>
      <c r="P163" s="199">
        <f>SUM(X163:Y163)</f>
        <v>374</v>
      </c>
      <c r="Q163" s="199">
        <f>SUM(R163:U163)</f>
        <v>27</v>
      </c>
      <c r="R163" s="174">
        <v>1</v>
      </c>
      <c r="S163" s="174">
        <v>10</v>
      </c>
      <c r="T163" s="174">
        <v>4</v>
      </c>
      <c r="U163" s="174">
        <v>12</v>
      </c>
      <c r="V163" s="199">
        <v>203</v>
      </c>
      <c r="W163" s="199">
        <v>144</v>
      </c>
      <c r="X163" s="199">
        <v>173</v>
      </c>
      <c r="Y163" s="199">
        <v>201</v>
      </c>
    </row>
    <row r="164" spans="1:25" ht="11.25" customHeight="1">
      <c r="A164" s="142" t="s">
        <v>677</v>
      </c>
      <c r="B164" s="198">
        <v>241</v>
      </c>
      <c r="C164" s="199">
        <f>SUM(K164:L164)</f>
        <v>493</v>
      </c>
      <c r="D164" s="199">
        <f>SUM(E164:H164)</f>
        <v>69</v>
      </c>
      <c r="E164" s="174">
        <v>7</v>
      </c>
      <c r="F164" s="174">
        <v>25</v>
      </c>
      <c r="G164" s="174">
        <v>1</v>
      </c>
      <c r="H164" s="174">
        <v>36</v>
      </c>
      <c r="I164" s="199">
        <v>289</v>
      </c>
      <c r="J164" s="199">
        <v>135</v>
      </c>
      <c r="K164" s="199">
        <v>248</v>
      </c>
      <c r="L164" s="199">
        <v>245</v>
      </c>
      <c r="M164" s="197"/>
      <c r="N164" s="202" t="s">
        <v>676</v>
      </c>
      <c r="O164" s="198">
        <v>657</v>
      </c>
      <c r="P164" s="199">
        <f>SUM(X164:Y164)</f>
        <v>1298</v>
      </c>
      <c r="Q164" s="199">
        <f>SUM(R164:U164)</f>
        <v>166</v>
      </c>
      <c r="R164" s="174">
        <v>13</v>
      </c>
      <c r="S164" s="174">
        <v>50</v>
      </c>
      <c r="T164" s="174">
        <v>6</v>
      </c>
      <c r="U164" s="174">
        <v>97</v>
      </c>
      <c r="V164" s="199">
        <v>815</v>
      </c>
      <c r="W164" s="199">
        <v>317</v>
      </c>
      <c r="X164" s="199">
        <v>680</v>
      </c>
      <c r="Y164" s="199">
        <v>618</v>
      </c>
    </row>
    <row r="165" spans="1:25" ht="11.25" customHeight="1">
      <c r="B165" s="198"/>
      <c r="C165" s="199"/>
      <c r="D165" s="199"/>
      <c r="E165" s="199"/>
      <c r="F165" s="199"/>
      <c r="G165" s="199"/>
      <c r="H165" s="199"/>
      <c r="I165" s="199"/>
      <c r="J165" s="199"/>
      <c r="K165" s="199"/>
      <c r="L165" s="199"/>
      <c r="M165" s="197"/>
      <c r="N165" s="202" t="s">
        <v>677</v>
      </c>
      <c r="O165" s="198">
        <v>672</v>
      </c>
      <c r="P165" s="199">
        <f>SUM(X165:Y165)</f>
        <v>1419</v>
      </c>
      <c r="Q165" s="199">
        <f>SUM(R165:U165)</f>
        <v>174</v>
      </c>
      <c r="R165" s="174">
        <v>7</v>
      </c>
      <c r="S165" s="174">
        <v>22</v>
      </c>
      <c r="T165" s="174">
        <v>11</v>
      </c>
      <c r="U165" s="174">
        <v>134</v>
      </c>
      <c r="V165" s="199">
        <v>758</v>
      </c>
      <c r="W165" s="199">
        <v>487</v>
      </c>
      <c r="X165" s="199">
        <v>684</v>
      </c>
      <c r="Y165" s="199">
        <v>735</v>
      </c>
    </row>
    <row r="166" spans="1:25" ht="11.25" customHeight="1">
      <c r="A166" s="1" t="s">
        <v>768</v>
      </c>
      <c r="B166" s="198"/>
      <c r="C166" s="199"/>
      <c r="D166" s="199"/>
      <c r="E166" s="199"/>
      <c r="F166" s="199"/>
      <c r="G166" s="199"/>
      <c r="H166" s="199"/>
      <c r="I166" s="199"/>
      <c r="J166" s="199"/>
      <c r="K166" s="199"/>
      <c r="L166" s="199"/>
      <c r="M166" s="197"/>
      <c r="O166" s="198"/>
      <c r="P166" s="199"/>
      <c r="Q166" s="199"/>
      <c r="R166" s="174"/>
      <c r="S166" s="174"/>
      <c r="T166" s="174"/>
      <c r="U166" s="174"/>
      <c r="V166" s="199"/>
      <c r="W166" s="199"/>
      <c r="X166" s="199"/>
      <c r="Y166" s="199"/>
    </row>
    <row r="167" spans="1:25" ht="11.25" customHeight="1">
      <c r="A167" s="142" t="s">
        <v>693</v>
      </c>
      <c r="B167" s="198">
        <v>494</v>
      </c>
      <c r="C167" s="199">
        <f>SUM(K167:L167)</f>
        <v>1003</v>
      </c>
      <c r="D167" s="199">
        <f>SUM(E167:H167)</f>
        <v>101</v>
      </c>
      <c r="E167" s="174">
        <v>7</v>
      </c>
      <c r="F167" s="174">
        <v>31</v>
      </c>
      <c r="G167" s="174">
        <v>7</v>
      </c>
      <c r="H167" s="174">
        <v>56</v>
      </c>
      <c r="I167" s="199">
        <v>571</v>
      </c>
      <c r="J167" s="199">
        <v>331</v>
      </c>
      <c r="K167" s="199">
        <v>505</v>
      </c>
      <c r="L167" s="199">
        <v>498</v>
      </c>
      <c r="M167" s="197"/>
      <c r="N167" s="184" t="s">
        <v>769</v>
      </c>
      <c r="O167" s="198">
        <v>1025</v>
      </c>
      <c r="P167" s="199">
        <f>SUM(X167:Y167)</f>
        <v>2127</v>
      </c>
      <c r="Q167" s="199">
        <f>SUM(R167:U167)</f>
        <v>379</v>
      </c>
      <c r="R167" s="174">
        <v>15</v>
      </c>
      <c r="S167" s="174">
        <v>93</v>
      </c>
      <c r="T167" s="174">
        <v>51</v>
      </c>
      <c r="U167" s="174">
        <v>220</v>
      </c>
      <c r="V167" s="199">
        <v>1185</v>
      </c>
      <c r="W167" s="199">
        <v>563</v>
      </c>
      <c r="X167" s="199">
        <v>1016</v>
      </c>
      <c r="Y167" s="199">
        <v>1111</v>
      </c>
    </row>
    <row r="168" spans="1:25" ht="11.25" customHeight="1">
      <c r="B168" s="198"/>
      <c r="C168" s="199"/>
      <c r="D168" s="199"/>
      <c r="E168" s="199"/>
      <c r="F168" s="199"/>
      <c r="G168" s="199"/>
      <c r="H168" s="199"/>
      <c r="I168" s="199"/>
      <c r="J168" s="199"/>
      <c r="K168" s="199"/>
      <c r="L168" s="199"/>
      <c r="M168" s="197"/>
      <c r="N168" s="184" t="s">
        <v>770</v>
      </c>
      <c r="O168" s="198">
        <v>487</v>
      </c>
      <c r="P168" s="199">
        <f>SUM(X168:Y168)</f>
        <v>1036</v>
      </c>
      <c r="Q168" s="199">
        <f>SUM(R168:U168)</f>
        <v>143</v>
      </c>
      <c r="R168" s="174">
        <v>10</v>
      </c>
      <c r="S168" s="174">
        <v>41</v>
      </c>
      <c r="T168" s="174">
        <v>8</v>
      </c>
      <c r="U168" s="174">
        <v>84</v>
      </c>
      <c r="V168" s="199">
        <v>596</v>
      </c>
      <c r="W168" s="199">
        <v>297</v>
      </c>
      <c r="X168" s="199">
        <v>496</v>
      </c>
      <c r="Y168" s="199">
        <v>540</v>
      </c>
    </row>
    <row r="169" spans="1:25" s="184" customFormat="1" ht="11.25" customHeight="1">
      <c r="A169" s="184" t="s">
        <v>771</v>
      </c>
      <c r="B169" s="205">
        <f>SUM(B170:B172,+(B173))</f>
        <v>2076</v>
      </c>
      <c r="C169" s="206">
        <f>SUM(K169:L169)</f>
        <v>4133</v>
      </c>
      <c r="D169" s="206">
        <f>SUM(E169:H169)</f>
        <v>359</v>
      </c>
      <c r="E169" s="206">
        <f t="shared" ref="E169:L169" si="58">SUM(E170:E172,+(E173))</f>
        <v>25</v>
      </c>
      <c r="F169" s="206">
        <f t="shared" si="58"/>
        <v>91</v>
      </c>
      <c r="G169" s="206">
        <f t="shared" si="58"/>
        <v>22</v>
      </c>
      <c r="H169" s="206">
        <f t="shared" si="58"/>
        <v>221</v>
      </c>
      <c r="I169" s="206">
        <f t="shared" si="58"/>
        <v>2542</v>
      </c>
      <c r="J169" s="206">
        <f t="shared" si="58"/>
        <v>1232</v>
      </c>
      <c r="K169" s="206">
        <f>SUM(K170:K172,+(K173))</f>
        <v>2008</v>
      </c>
      <c r="L169" s="206">
        <f t="shared" si="58"/>
        <v>2125</v>
      </c>
      <c r="M169" s="197"/>
      <c r="N169" s="184" t="s">
        <v>772</v>
      </c>
      <c r="O169" s="205">
        <v>138</v>
      </c>
      <c r="P169" s="206">
        <f>SUM(X169:Y169)</f>
        <v>286</v>
      </c>
      <c r="Q169" s="206">
        <f>SUM(R169:U169)</f>
        <v>33</v>
      </c>
      <c r="R169" s="174">
        <v>1</v>
      </c>
      <c r="S169" s="174">
        <v>3</v>
      </c>
      <c r="T169" s="174">
        <v>4</v>
      </c>
      <c r="U169" s="174">
        <v>25</v>
      </c>
      <c r="V169" s="206">
        <v>167</v>
      </c>
      <c r="W169" s="206">
        <v>86</v>
      </c>
      <c r="X169" s="206">
        <v>141</v>
      </c>
      <c r="Y169" s="206">
        <v>145</v>
      </c>
    </row>
    <row r="170" spans="1:25" s="184" customFormat="1" ht="11.25" customHeight="1">
      <c r="A170" s="202" t="s">
        <v>693</v>
      </c>
      <c r="B170" s="205">
        <v>287</v>
      </c>
      <c r="C170" s="206">
        <f>SUM(K170:L170)</f>
        <v>569</v>
      </c>
      <c r="D170" s="206">
        <f>SUM(E170:H170)</f>
        <v>57</v>
      </c>
      <c r="E170" s="174">
        <v>3</v>
      </c>
      <c r="F170" s="174">
        <v>18</v>
      </c>
      <c r="G170" s="174">
        <v>4</v>
      </c>
      <c r="H170" s="174">
        <v>32</v>
      </c>
      <c r="I170" s="206">
        <v>385</v>
      </c>
      <c r="J170" s="206">
        <v>127</v>
      </c>
      <c r="K170" s="206">
        <v>294</v>
      </c>
      <c r="L170" s="206">
        <v>275</v>
      </c>
      <c r="M170" s="197"/>
      <c r="N170" s="184" t="s">
        <v>773</v>
      </c>
      <c r="O170" s="205">
        <v>276</v>
      </c>
      <c r="P170" s="206">
        <f>SUM(X170:Y170)</f>
        <v>571</v>
      </c>
      <c r="Q170" s="206">
        <f>SUM(R170:U170)</f>
        <v>75</v>
      </c>
      <c r="R170" s="174">
        <v>3</v>
      </c>
      <c r="S170" s="174">
        <v>24</v>
      </c>
      <c r="T170" s="174">
        <v>8</v>
      </c>
      <c r="U170" s="174">
        <v>40</v>
      </c>
      <c r="V170" s="206">
        <v>328</v>
      </c>
      <c r="W170" s="206">
        <v>168</v>
      </c>
      <c r="X170" s="206">
        <v>283</v>
      </c>
      <c r="Y170" s="206">
        <v>288</v>
      </c>
    </row>
    <row r="171" spans="1:25" s="184" customFormat="1" ht="11.25" customHeight="1">
      <c r="A171" s="202" t="s">
        <v>676</v>
      </c>
      <c r="B171" s="205">
        <v>519</v>
      </c>
      <c r="C171" s="206">
        <f>SUM(K171:L171)</f>
        <v>965</v>
      </c>
      <c r="D171" s="206">
        <f>SUM(E171:H171)</f>
        <v>89</v>
      </c>
      <c r="E171" s="174">
        <v>6</v>
      </c>
      <c r="F171" s="174">
        <v>21</v>
      </c>
      <c r="G171" s="174">
        <v>3</v>
      </c>
      <c r="H171" s="174">
        <v>59</v>
      </c>
      <c r="I171" s="206">
        <v>517</v>
      </c>
      <c r="J171" s="206">
        <v>359</v>
      </c>
      <c r="K171" s="206">
        <v>463</v>
      </c>
      <c r="L171" s="206">
        <v>502</v>
      </c>
      <c r="M171" s="197"/>
      <c r="N171" s="184" t="s">
        <v>774</v>
      </c>
      <c r="O171" s="205">
        <v>144</v>
      </c>
      <c r="P171" s="206">
        <f>SUM(X171:Y171)</f>
        <v>226</v>
      </c>
      <c r="Q171" s="206">
        <f>SUM(R171:U171)</f>
        <v>15</v>
      </c>
      <c r="R171" s="174">
        <v>1</v>
      </c>
      <c r="S171" s="174">
        <v>3</v>
      </c>
      <c r="T171" s="174">
        <v>1</v>
      </c>
      <c r="U171" s="174">
        <v>10</v>
      </c>
      <c r="V171" s="206">
        <v>112</v>
      </c>
      <c r="W171" s="206">
        <v>99</v>
      </c>
      <c r="X171" s="206">
        <v>119</v>
      </c>
      <c r="Y171" s="206">
        <v>107</v>
      </c>
    </row>
    <row r="172" spans="1:25" s="184" customFormat="1" ht="11.25" customHeight="1">
      <c r="A172" s="202" t="s">
        <v>677</v>
      </c>
      <c r="B172" s="205">
        <v>8</v>
      </c>
      <c r="C172" s="206">
        <f>SUM(K172:L172)</f>
        <v>26</v>
      </c>
      <c r="D172" s="206">
        <f>SUM(E172:H172)</f>
        <v>4</v>
      </c>
      <c r="E172" s="174">
        <v>0</v>
      </c>
      <c r="F172" s="174">
        <v>0</v>
      </c>
      <c r="G172" s="174">
        <v>0</v>
      </c>
      <c r="H172" s="174">
        <v>4</v>
      </c>
      <c r="I172" s="206">
        <v>18</v>
      </c>
      <c r="J172" s="206">
        <v>4</v>
      </c>
      <c r="K172" s="206">
        <v>15</v>
      </c>
      <c r="L172" s="206">
        <v>11</v>
      </c>
      <c r="M172" s="197"/>
      <c r="O172" s="205"/>
      <c r="P172" s="206"/>
      <c r="Q172" s="206"/>
      <c r="R172" s="206"/>
      <c r="S172" s="206"/>
      <c r="T172" s="206"/>
      <c r="U172" s="206"/>
      <c r="V172" s="206"/>
      <c r="W172" s="206"/>
      <c r="X172" s="206"/>
      <c r="Y172" s="206"/>
    </row>
    <row r="173" spans="1:25" s="184" customFormat="1" ht="11.25" customHeight="1">
      <c r="A173" s="202" t="s">
        <v>679</v>
      </c>
      <c r="B173" s="231">
        <v>1262</v>
      </c>
      <c r="C173" s="208">
        <f>SUM(K173:L173)</f>
        <v>2573</v>
      </c>
      <c r="D173" s="232">
        <f>SUM(E173:H173)</f>
        <v>209</v>
      </c>
      <c r="E173" s="209">
        <v>16</v>
      </c>
      <c r="F173" s="209">
        <v>52</v>
      </c>
      <c r="G173" s="209">
        <v>15</v>
      </c>
      <c r="H173" s="209">
        <v>126</v>
      </c>
      <c r="I173" s="232">
        <v>1622</v>
      </c>
      <c r="J173" s="232">
        <v>742</v>
      </c>
      <c r="K173" s="208">
        <v>1236</v>
      </c>
      <c r="L173" s="208">
        <v>1337</v>
      </c>
      <c r="M173" s="233"/>
      <c r="N173" s="184" t="s">
        <v>775</v>
      </c>
      <c r="O173" s="205">
        <f>SUM(O174:O178)</f>
        <v>1881</v>
      </c>
      <c r="P173" s="206">
        <f t="shared" ref="P173:P178" si="59">SUM(X173:Y173)</f>
        <v>3787</v>
      </c>
      <c r="Q173" s="206">
        <f t="shared" ref="Q173:Q178" si="60">SUM(R173:U173)</f>
        <v>462</v>
      </c>
      <c r="R173" s="206">
        <f t="shared" ref="R173:Y173" si="61">SUM(R174:R178)</f>
        <v>29</v>
      </c>
      <c r="S173" s="206">
        <f t="shared" si="61"/>
        <v>118</v>
      </c>
      <c r="T173" s="206">
        <f t="shared" si="61"/>
        <v>31</v>
      </c>
      <c r="U173" s="206">
        <f t="shared" si="61"/>
        <v>284</v>
      </c>
      <c r="V173" s="206">
        <f t="shared" si="61"/>
        <v>2177</v>
      </c>
      <c r="W173" s="206">
        <f t="shared" si="61"/>
        <v>1148</v>
      </c>
      <c r="X173" s="206">
        <f t="shared" si="61"/>
        <v>1985</v>
      </c>
      <c r="Y173" s="206">
        <f t="shared" si="61"/>
        <v>1802</v>
      </c>
    </row>
    <row r="174" spans="1:25" s="184" customFormat="1" ht="11.25" customHeight="1">
      <c r="B174" s="125"/>
      <c r="C174" s="216"/>
      <c r="D174" s="216"/>
      <c r="E174" s="216"/>
      <c r="F174" s="216"/>
      <c r="G174" s="216"/>
      <c r="H174" s="216"/>
      <c r="I174" s="216"/>
      <c r="J174" s="234"/>
      <c r="K174" s="216"/>
      <c r="L174" s="216"/>
      <c r="M174" s="197"/>
      <c r="N174" s="202" t="s">
        <v>693</v>
      </c>
      <c r="O174" s="205">
        <v>628</v>
      </c>
      <c r="P174" s="206">
        <f t="shared" si="59"/>
        <v>1402</v>
      </c>
      <c r="Q174" s="206">
        <f t="shared" si="60"/>
        <v>216</v>
      </c>
      <c r="R174" s="174">
        <v>14</v>
      </c>
      <c r="S174" s="174">
        <v>66</v>
      </c>
      <c r="T174" s="174">
        <v>15</v>
      </c>
      <c r="U174" s="174">
        <v>121</v>
      </c>
      <c r="V174" s="206">
        <v>814</v>
      </c>
      <c r="W174" s="206">
        <v>372</v>
      </c>
      <c r="X174" s="206">
        <v>716</v>
      </c>
      <c r="Y174" s="206">
        <v>686</v>
      </c>
    </row>
    <row r="175" spans="1:25" s="184" customFormat="1" ht="11.25" customHeight="1">
      <c r="A175" s="184" t="s">
        <v>776</v>
      </c>
      <c r="B175" s="125"/>
      <c r="C175" s="216"/>
      <c r="D175" s="216"/>
      <c r="E175" s="216"/>
      <c r="F175" s="216"/>
      <c r="G175" s="216"/>
      <c r="H175" s="216"/>
      <c r="I175" s="216"/>
      <c r="J175" s="234"/>
      <c r="K175" s="216"/>
      <c r="L175" s="216"/>
      <c r="M175" s="197"/>
      <c r="N175" s="202" t="s">
        <v>676</v>
      </c>
      <c r="O175" s="205">
        <v>488</v>
      </c>
      <c r="P175" s="206">
        <f t="shared" si="59"/>
        <v>866</v>
      </c>
      <c r="Q175" s="206">
        <f t="shared" si="60"/>
        <v>68</v>
      </c>
      <c r="R175" s="174">
        <v>1</v>
      </c>
      <c r="S175" s="174">
        <v>13</v>
      </c>
      <c r="T175" s="174">
        <v>1</v>
      </c>
      <c r="U175" s="174">
        <v>53</v>
      </c>
      <c r="V175" s="206">
        <v>530</v>
      </c>
      <c r="W175" s="206">
        <v>268</v>
      </c>
      <c r="X175" s="206">
        <v>490</v>
      </c>
      <c r="Y175" s="206">
        <v>376</v>
      </c>
    </row>
    <row r="176" spans="1:25" ht="11.25" customHeight="1">
      <c r="A176" s="142" t="s">
        <v>693</v>
      </c>
      <c r="B176" s="222" t="s">
        <v>712</v>
      </c>
      <c r="C176" s="223" t="s">
        <v>712</v>
      </c>
      <c r="D176" s="223" t="s">
        <v>712</v>
      </c>
      <c r="E176" s="223" t="s">
        <v>712</v>
      </c>
      <c r="F176" s="223" t="s">
        <v>712</v>
      </c>
      <c r="G176" s="223" t="s">
        <v>712</v>
      </c>
      <c r="H176" s="223" t="s">
        <v>712</v>
      </c>
      <c r="I176" s="223" t="s">
        <v>712</v>
      </c>
      <c r="J176" s="223" t="s">
        <v>712</v>
      </c>
      <c r="K176" s="223" t="s">
        <v>712</v>
      </c>
      <c r="L176" s="223" t="s">
        <v>712</v>
      </c>
      <c r="M176" s="215"/>
      <c r="N176" s="202" t="s">
        <v>677</v>
      </c>
      <c r="O176" s="198">
        <v>409</v>
      </c>
      <c r="P176" s="199">
        <f t="shared" si="59"/>
        <v>849</v>
      </c>
      <c r="Q176" s="199">
        <f t="shared" si="60"/>
        <v>112</v>
      </c>
      <c r="R176" s="174">
        <v>9</v>
      </c>
      <c r="S176" s="174">
        <v>25</v>
      </c>
      <c r="T176" s="174">
        <v>9</v>
      </c>
      <c r="U176" s="174">
        <v>69</v>
      </c>
      <c r="V176" s="199">
        <v>462</v>
      </c>
      <c r="W176" s="199">
        <v>275</v>
      </c>
      <c r="X176" s="199">
        <v>439</v>
      </c>
      <c r="Y176" s="199">
        <v>410</v>
      </c>
    </row>
    <row r="177" spans="1:25" ht="11.25" customHeight="1">
      <c r="B177" s="198"/>
      <c r="C177" s="199"/>
      <c r="D177" s="199"/>
      <c r="E177" s="199"/>
      <c r="F177" s="199"/>
      <c r="G177" s="199"/>
      <c r="H177" s="199"/>
      <c r="I177" s="199"/>
      <c r="J177" s="199"/>
      <c r="K177" s="199"/>
      <c r="L177" s="199"/>
      <c r="M177" s="197"/>
      <c r="N177" s="202" t="s">
        <v>679</v>
      </c>
      <c r="O177" s="198">
        <v>141</v>
      </c>
      <c r="P177" s="199">
        <f t="shared" si="59"/>
        <v>259</v>
      </c>
      <c r="Q177" s="199">
        <f t="shared" si="60"/>
        <v>31</v>
      </c>
      <c r="R177" s="174">
        <v>3</v>
      </c>
      <c r="S177" s="174">
        <v>8</v>
      </c>
      <c r="T177" s="174">
        <v>4</v>
      </c>
      <c r="U177" s="174">
        <v>16</v>
      </c>
      <c r="V177" s="199">
        <v>155</v>
      </c>
      <c r="W177" s="199">
        <v>73</v>
      </c>
      <c r="X177" s="199">
        <v>138</v>
      </c>
      <c r="Y177" s="199">
        <v>121</v>
      </c>
    </row>
    <row r="178" spans="1:25" ht="11.25" customHeight="1">
      <c r="A178" s="1" t="s">
        <v>777</v>
      </c>
      <c r="B178" s="198">
        <f>SUM(B179:B181)</f>
        <v>1609</v>
      </c>
      <c r="C178" s="199">
        <f>SUM(K178:L178)</f>
        <v>3601</v>
      </c>
      <c r="D178" s="199">
        <f>SUM(E178:H178)</f>
        <v>445</v>
      </c>
      <c r="E178" s="199">
        <f t="shared" ref="E178:L178" si="62">SUM(E179:E181)</f>
        <v>27</v>
      </c>
      <c r="F178" s="199">
        <f t="shared" si="62"/>
        <v>119</v>
      </c>
      <c r="G178" s="199">
        <f t="shared" si="62"/>
        <v>28</v>
      </c>
      <c r="H178" s="199">
        <f t="shared" si="62"/>
        <v>271</v>
      </c>
      <c r="I178" s="199">
        <f t="shared" si="62"/>
        <v>2257</v>
      </c>
      <c r="J178" s="199">
        <f t="shared" si="62"/>
        <v>899</v>
      </c>
      <c r="K178" s="199">
        <f t="shared" si="62"/>
        <v>1751</v>
      </c>
      <c r="L178" s="199">
        <f t="shared" si="62"/>
        <v>1850</v>
      </c>
      <c r="M178" s="197"/>
      <c r="N178" s="202" t="s">
        <v>680</v>
      </c>
      <c r="O178" s="198">
        <v>215</v>
      </c>
      <c r="P178" s="199">
        <f t="shared" si="59"/>
        <v>411</v>
      </c>
      <c r="Q178" s="199">
        <f t="shared" si="60"/>
        <v>35</v>
      </c>
      <c r="R178" s="174">
        <v>2</v>
      </c>
      <c r="S178" s="174">
        <v>6</v>
      </c>
      <c r="T178" s="174">
        <v>2</v>
      </c>
      <c r="U178" s="174">
        <v>25</v>
      </c>
      <c r="V178" s="199">
        <v>216</v>
      </c>
      <c r="W178" s="199">
        <v>160</v>
      </c>
      <c r="X178" s="199">
        <v>202</v>
      </c>
      <c r="Y178" s="199">
        <v>209</v>
      </c>
    </row>
    <row r="179" spans="1:25" ht="11.25" customHeight="1">
      <c r="A179" s="142" t="s">
        <v>693</v>
      </c>
      <c r="B179" s="198">
        <v>342</v>
      </c>
      <c r="C179" s="199">
        <f>SUM(K179:L179)</f>
        <v>703</v>
      </c>
      <c r="D179" s="199">
        <f>SUM(E179:H179)</f>
        <v>83</v>
      </c>
      <c r="E179" s="154">
        <v>4</v>
      </c>
      <c r="F179" s="154">
        <v>14</v>
      </c>
      <c r="G179" s="154">
        <v>8</v>
      </c>
      <c r="H179" s="154">
        <v>57</v>
      </c>
      <c r="I179" s="199">
        <v>408</v>
      </c>
      <c r="J179" s="199">
        <v>212</v>
      </c>
      <c r="K179" s="199">
        <v>341</v>
      </c>
      <c r="L179" s="199">
        <v>362</v>
      </c>
      <c r="M179" s="197"/>
      <c r="O179" s="198"/>
      <c r="P179" s="199"/>
      <c r="Q179" s="199"/>
      <c r="R179" s="199"/>
      <c r="S179" s="199"/>
      <c r="T179" s="199"/>
      <c r="U179" s="199"/>
      <c r="V179" s="199"/>
      <c r="W179" s="199"/>
      <c r="X179" s="199"/>
      <c r="Y179" s="199"/>
    </row>
    <row r="180" spans="1:25" ht="11.25" customHeight="1">
      <c r="A180" s="142" t="s">
        <v>676</v>
      </c>
      <c r="B180" s="198">
        <v>690</v>
      </c>
      <c r="C180" s="199">
        <f>SUM(K180:L180)</f>
        <v>1546</v>
      </c>
      <c r="D180" s="199">
        <f>SUM(E180:H180)</f>
        <v>204</v>
      </c>
      <c r="E180" s="174">
        <v>11</v>
      </c>
      <c r="F180" s="174">
        <v>64</v>
      </c>
      <c r="G180" s="174">
        <v>14</v>
      </c>
      <c r="H180" s="174">
        <v>115</v>
      </c>
      <c r="I180" s="199">
        <v>947</v>
      </c>
      <c r="J180" s="199">
        <v>395</v>
      </c>
      <c r="K180" s="199">
        <v>725</v>
      </c>
      <c r="L180" s="199">
        <v>821</v>
      </c>
      <c r="M180" s="197"/>
      <c r="N180" s="184" t="s">
        <v>778</v>
      </c>
      <c r="O180" s="198">
        <f>SUM(O181:O187)</f>
        <v>2241</v>
      </c>
      <c r="P180" s="199">
        <f t="shared" ref="P180:P187" si="63">SUM(X180:Y180)</f>
        <v>4129</v>
      </c>
      <c r="Q180" s="199">
        <f t="shared" ref="Q180:Q187" si="64">SUM(R180:U180)</f>
        <v>374</v>
      </c>
      <c r="R180" s="199">
        <f t="shared" ref="R180:Y180" si="65">SUM(R181:R187)</f>
        <v>24</v>
      </c>
      <c r="S180" s="199">
        <f t="shared" si="65"/>
        <v>96</v>
      </c>
      <c r="T180" s="199">
        <f t="shared" si="65"/>
        <v>33</v>
      </c>
      <c r="U180" s="199">
        <f t="shared" si="65"/>
        <v>221</v>
      </c>
      <c r="V180" s="199">
        <f t="shared" si="65"/>
        <v>2571</v>
      </c>
      <c r="W180" s="199">
        <f t="shared" si="65"/>
        <v>1184</v>
      </c>
      <c r="X180" s="199">
        <f t="shared" si="65"/>
        <v>2167</v>
      </c>
      <c r="Y180" s="199">
        <f t="shared" si="65"/>
        <v>1962</v>
      </c>
    </row>
    <row r="181" spans="1:25" ht="11.25" customHeight="1">
      <c r="A181" s="142" t="s">
        <v>677</v>
      </c>
      <c r="B181" s="198">
        <v>577</v>
      </c>
      <c r="C181" s="199">
        <f>SUM(K181:L181)</f>
        <v>1352</v>
      </c>
      <c r="D181" s="199">
        <f>SUM(E181:H181)</f>
        <v>158</v>
      </c>
      <c r="E181" s="174">
        <v>12</v>
      </c>
      <c r="F181" s="174">
        <v>41</v>
      </c>
      <c r="G181" s="174">
        <v>6</v>
      </c>
      <c r="H181" s="174">
        <v>99</v>
      </c>
      <c r="I181" s="199">
        <v>902</v>
      </c>
      <c r="J181" s="199">
        <v>292</v>
      </c>
      <c r="K181" s="199">
        <v>685</v>
      </c>
      <c r="L181" s="199">
        <v>667</v>
      </c>
      <c r="M181" s="197"/>
      <c r="N181" s="202" t="s">
        <v>693</v>
      </c>
      <c r="O181" s="198">
        <v>208</v>
      </c>
      <c r="P181" s="199">
        <f t="shared" si="63"/>
        <v>360</v>
      </c>
      <c r="Q181" s="199">
        <f t="shared" si="64"/>
        <v>25</v>
      </c>
      <c r="R181" s="174">
        <v>1</v>
      </c>
      <c r="S181" s="174">
        <v>6</v>
      </c>
      <c r="T181" s="174">
        <v>2</v>
      </c>
      <c r="U181" s="174">
        <v>16</v>
      </c>
      <c r="V181" s="199">
        <v>211</v>
      </c>
      <c r="W181" s="199">
        <v>124</v>
      </c>
      <c r="X181" s="199">
        <v>188</v>
      </c>
      <c r="Y181" s="199">
        <v>172</v>
      </c>
    </row>
    <row r="182" spans="1:25" ht="11.25" customHeight="1">
      <c r="B182" s="198"/>
      <c r="C182" s="199"/>
      <c r="D182" s="199"/>
      <c r="E182" s="199"/>
      <c r="F182" s="199"/>
      <c r="G182" s="199"/>
      <c r="H182" s="199"/>
      <c r="I182" s="199"/>
      <c r="J182" s="199"/>
      <c r="K182" s="199"/>
      <c r="L182" s="199"/>
      <c r="M182" s="197"/>
      <c r="N182" s="202" t="s">
        <v>676</v>
      </c>
      <c r="O182" s="198">
        <v>129</v>
      </c>
      <c r="P182" s="199">
        <f t="shared" si="63"/>
        <v>211</v>
      </c>
      <c r="Q182" s="199">
        <f t="shared" si="64"/>
        <v>17</v>
      </c>
      <c r="R182" s="174">
        <v>3</v>
      </c>
      <c r="S182" s="174">
        <v>5</v>
      </c>
      <c r="T182" s="174">
        <v>2</v>
      </c>
      <c r="U182" s="174">
        <v>7</v>
      </c>
      <c r="V182" s="199">
        <v>108</v>
      </c>
      <c r="W182" s="199">
        <v>86</v>
      </c>
      <c r="X182" s="199">
        <v>111</v>
      </c>
      <c r="Y182" s="199">
        <v>100</v>
      </c>
    </row>
    <row r="183" spans="1:25" ht="11.25" customHeight="1">
      <c r="A183" s="1" t="s">
        <v>779</v>
      </c>
      <c r="B183" s="198">
        <f>SUM(B184:B186)</f>
        <v>1654</v>
      </c>
      <c r="C183" s="199">
        <f>SUM(K183:L183)</f>
        <v>3428</v>
      </c>
      <c r="D183" s="199">
        <f>SUM(E183:H183)</f>
        <v>411</v>
      </c>
      <c r="E183" s="199">
        <f t="shared" ref="E183:L183" si="66">SUM(E184:E186)</f>
        <v>22</v>
      </c>
      <c r="F183" s="199">
        <f t="shared" si="66"/>
        <v>74</v>
      </c>
      <c r="G183" s="199">
        <f t="shared" si="66"/>
        <v>33</v>
      </c>
      <c r="H183" s="199">
        <f t="shared" si="66"/>
        <v>282</v>
      </c>
      <c r="I183" s="199">
        <f t="shared" si="66"/>
        <v>2076</v>
      </c>
      <c r="J183" s="199">
        <f t="shared" si="66"/>
        <v>941</v>
      </c>
      <c r="K183" s="199">
        <f t="shared" si="66"/>
        <v>1730</v>
      </c>
      <c r="L183" s="199">
        <f t="shared" si="66"/>
        <v>1698</v>
      </c>
      <c r="M183" s="197"/>
      <c r="N183" s="202" t="s">
        <v>677</v>
      </c>
      <c r="O183" s="198">
        <v>238</v>
      </c>
      <c r="P183" s="199">
        <f t="shared" si="63"/>
        <v>367</v>
      </c>
      <c r="Q183" s="199">
        <f t="shared" si="64"/>
        <v>18</v>
      </c>
      <c r="R183" s="174">
        <v>1</v>
      </c>
      <c r="S183" s="174">
        <v>2</v>
      </c>
      <c r="T183" s="174">
        <v>2</v>
      </c>
      <c r="U183" s="174">
        <v>13</v>
      </c>
      <c r="V183" s="199">
        <v>250</v>
      </c>
      <c r="W183" s="199">
        <v>99</v>
      </c>
      <c r="X183" s="199">
        <v>209</v>
      </c>
      <c r="Y183" s="199">
        <v>158</v>
      </c>
    </row>
    <row r="184" spans="1:25" ht="11.25" customHeight="1">
      <c r="A184" s="142" t="s">
        <v>693</v>
      </c>
      <c r="B184" s="198">
        <v>393</v>
      </c>
      <c r="C184" s="199">
        <f>SUM(K184:L184)</f>
        <v>715</v>
      </c>
      <c r="D184" s="199">
        <f>SUM(E184:H184)</f>
        <v>72</v>
      </c>
      <c r="E184" s="174">
        <v>5</v>
      </c>
      <c r="F184" s="174">
        <v>14</v>
      </c>
      <c r="G184" s="174">
        <v>4</v>
      </c>
      <c r="H184" s="174">
        <v>49</v>
      </c>
      <c r="I184" s="199">
        <v>444</v>
      </c>
      <c r="J184" s="199">
        <v>199</v>
      </c>
      <c r="K184" s="199">
        <v>374</v>
      </c>
      <c r="L184" s="199">
        <v>341</v>
      </c>
      <c r="M184" s="197"/>
      <c r="N184" s="202" t="s">
        <v>679</v>
      </c>
      <c r="O184" s="198">
        <v>328</v>
      </c>
      <c r="P184" s="199">
        <f t="shared" si="63"/>
        <v>562</v>
      </c>
      <c r="Q184" s="199">
        <f t="shared" si="64"/>
        <v>56</v>
      </c>
      <c r="R184" s="174">
        <v>6</v>
      </c>
      <c r="S184" s="174">
        <v>22</v>
      </c>
      <c r="T184" s="174">
        <v>5</v>
      </c>
      <c r="U184" s="174">
        <v>23</v>
      </c>
      <c r="V184" s="199">
        <v>353</v>
      </c>
      <c r="W184" s="199">
        <v>153</v>
      </c>
      <c r="X184" s="199">
        <v>295</v>
      </c>
      <c r="Y184" s="199">
        <v>267</v>
      </c>
    </row>
    <row r="185" spans="1:25" ht="11.25" customHeight="1">
      <c r="A185" s="142" t="s">
        <v>676</v>
      </c>
      <c r="B185" s="198">
        <v>707</v>
      </c>
      <c r="C185" s="199">
        <f>SUM(K185:L185)</f>
        <v>1553</v>
      </c>
      <c r="D185" s="199">
        <f>SUM(E185:H185)</f>
        <v>229</v>
      </c>
      <c r="E185" s="174">
        <v>10</v>
      </c>
      <c r="F185" s="174">
        <v>36</v>
      </c>
      <c r="G185" s="174">
        <v>18</v>
      </c>
      <c r="H185" s="174">
        <v>165</v>
      </c>
      <c r="I185" s="199">
        <v>940</v>
      </c>
      <c r="J185" s="199">
        <v>384</v>
      </c>
      <c r="K185" s="199">
        <v>766</v>
      </c>
      <c r="L185" s="199">
        <v>787</v>
      </c>
      <c r="M185" s="197"/>
      <c r="N185" s="202" t="s">
        <v>680</v>
      </c>
      <c r="O185" s="198">
        <v>281</v>
      </c>
      <c r="P185" s="199">
        <f t="shared" si="63"/>
        <v>583</v>
      </c>
      <c r="Q185" s="199">
        <f t="shared" si="64"/>
        <v>73</v>
      </c>
      <c r="R185" s="174">
        <v>5</v>
      </c>
      <c r="S185" s="174">
        <v>15</v>
      </c>
      <c r="T185" s="174">
        <v>9</v>
      </c>
      <c r="U185" s="174">
        <v>44</v>
      </c>
      <c r="V185" s="199">
        <v>346</v>
      </c>
      <c r="W185" s="199">
        <v>164</v>
      </c>
      <c r="X185" s="199">
        <v>297</v>
      </c>
      <c r="Y185" s="199">
        <v>286</v>
      </c>
    </row>
    <row r="186" spans="1:25" ht="11.25" customHeight="1">
      <c r="A186" s="142" t="s">
        <v>677</v>
      </c>
      <c r="B186" s="198">
        <v>554</v>
      </c>
      <c r="C186" s="199">
        <f>SUM(K186:L186)</f>
        <v>1160</v>
      </c>
      <c r="D186" s="199">
        <f>SUM(E186:H186)</f>
        <v>110</v>
      </c>
      <c r="E186" s="174">
        <v>7</v>
      </c>
      <c r="F186" s="174">
        <v>24</v>
      </c>
      <c r="G186" s="174">
        <v>11</v>
      </c>
      <c r="H186" s="174">
        <v>68</v>
      </c>
      <c r="I186" s="199">
        <v>692</v>
      </c>
      <c r="J186" s="199">
        <v>358</v>
      </c>
      <c r="K186" s="199">
        <v>590</v>
      </c>
      <c r="L186" s="199">
        <v>570</v>
      </c>
      <c r="M186" s="197"/>
      <c r="N186" s="202" t="s">
        <v>682</v>
      </c>
      <c r="O186" s="198">
        <v>1039</v>
      </c>
      <c r="P186" s="199">
        <f t="shared" si="63"/>
        <v>2025</v>
      </c>
      <c r="Q186" s="199">
        <f t="shared" si="64"/>
        <v>185</v>
      </c>
      <c r="R186" s="173">
        <v>8</v>
      </c>
      <c r="S186" s="173">
        <v>46</v>
      </c>
      <c r="T186" s="173">
        <v>13</v>
      </c>
      <c r="U186" s="173">
        <v>118</v>
      </c>
      <c r="V186" s="199">
        <v>1285</v>
      </c>
      <c r="W186" s="199">
        <v>555</v>
      </c>
      <c r="X186" s="199">
        <v>1048</v>
      </c>
      <c r="Y186" s="199">
        <v>977</v>
      </c>
    </row>
    <row r="187" spans="1:25" ht="11.25" customHeight="1">
      <c r="B187" s="198"/>
      <c r="C187" s="199"/>
      <c r="D187" s="199"/>
      <c r="E187" s="199"/>
      <c r="F187" s="199"/>
      <c r="G187" s="199"/>
      <c r="H187" s="199"/>
      <c r="I187" s="199"/>
      <c r="J187" s="199"/>
      <c r="K187" s="199"/>
      <c r="L187" s="199"/>
      <c r="M187" s="197"/>
      <c r="N187" s="202" t="s">
        <v>684</v>
      </c>
      <c r="O187" s="198">
        <v>18</v>
      </c>
      <c r="P187" s="199">
        <f t="shared" si="63"/>
        <v>21</v>
      </c>
      <c r="Q187" s="199">
        <f t="shared" si="64"/>
        <v>0</v>
      </c>
      <c r="R187" s="174">
        <v>0</v>
      </c>
      <c r="S187" s="174">
        <v>0</v>
      </c>
      <c r="T187" s="174">
        <v>0</v>
      </c>
      <c r="U187" s="174">
        <v>0</v>
      </c>
      <c r="V187" s="199">
        <v>18</v>
      </c>
      <c r="W187" s="199">
        <v>3</v>
      </c>
      <c r="X187" s="199">
        <v>19</v>
      </c>
      <c r="Y187" s="199">
        <v>2</v>
      </c>
    </row>
    <row r="188" spans="1:25" ht="11.25" customHeight="1">
      <c r="A188" s="1" t="s">
        <v>780</v>
      </c>
      <c r="B188" s="198">
        <f>SUM(B189:B191)</f>
        <v>1515</v>
      </c>
      <c r="C188" s="199">
        <f>SUM(K188:L188)</f>
        <v>3004</v>
      </c>
      <c r="D188" s="199">
        <f>SUM(E188:H188)</f>
        <v>348</v>
      </c>
      <c r="E188" s="199">
        <f t="shared" ref="E188:L188" si="67">SUM(E189:E191)</f>
        <v>20</v>
      </c>
      <c r="F188" s="199">
        <f t="shared" si="67"/>
        <v>81</v>
      </c>
      <c r="G188" s="199">
        <f t="shared" si="67"/>
        <v>34</v>
      </c>
      <c r="H188" s="199">
        <f t="shared" si="67"/>
        <v>213</v>
      </c>
      <c r="I188" s="199">
        <f t="shared" si="67"/>
        <v>1961</v>
      </c>
      <c r="J188" s="199">
        <f t="shared" si="67"/>
        <v>695</v>
      </c>
      <c r="K188" s="199">
        <f t="shared" si="67"/>
        <v>1441</v>
      </c>
      <c r="L188" s="199">
        <f t="shared" si="67"/>
        <v>1563</v>
      </c>
      <c r="M188" s="197"/>
      <c r="O188" s="198"/>
      <c r="P188" s="199"/>
      <c r="Q188" s="199"/>
      <c r="R188" s="199"/>
      <c r="S188" s="199"/>
      <c r="T188" s="199"/>
      <c r="U188" s="199"/>
      <c r="V188" s="199"/>
      <c r="W188" s="199"/>
      <c r="X188" s="199"/>
      <c r="Y188" s="199"/>
    </row>
    <row r="189" spans="1:25" ht="11.25" customHeight="1">
      <c r="A189" s="142" t="s">
        <v>693</v>
      </c>
      <c r="B189" s="198">
        <v>897</v>
      </c>
      <c r="C189" s="199">
        <f>SUM(K189:L189)</f>
        <v>1666</v>
      </c>
      <c r="D189" s="199">
        <f>SUM(E189:H189)</f>
        <v>174</v>
      </c>
      <c r="E189" s="174">
        <v>9</v>
      </c>
      <c r="F189" s="174">
        <v>50</v>
      </c>
      <c r="G189" s="174">
        <v>18</v>
      </c>
      <c r="H189" s="174">
        <v>97</v>
      </c>
      <c r="I189" s="199">
        <v>1126</v>
      </c>
      <c r="J189" s="199">
        <v>366</v>
      </c>
      <c r="K189" s="199">
        <v>797</v>
      </c>
      <c r="L189" s="199">
        <v>869</v>
      </c>
      <c r="M189" s="197"/>
      <c r="N189" s="184" t="s">
        <v>781</v>
      </c>
      <c r="O189" s="198">
        <f>SUM(O190:O193)</f>
        <v>1280</v>
      </c>
      <c r="P189" s="199">
        <f>SUM(X189:Y189)</f>
        <v>2504</v>
      </c>
      <c r="Q189" s="199">
        <f>SUM(R189:U189)</f>
        <v>261</v>
      </c>
      <c r="R189" s="199">
        <f t="shared" ref="R189:Y189" si="68">SUM(R190:R193)</f>
        <v>14</v>
      </c>
      <c r="S189" s="199">
        <f t="shared" si="68"/>
        <v>67</v>
      </c>
      <c r="T189" s="199">
        <f t="shared" si="68"/>
        <v>19</v>
      </c>
      <c r="U189" s="199">
        <f t="shared" si="68"/>
        <v>161</v>
      </c>
      <c r="V189" s="199">
        <f t="shared" si="68"/>
        <v>1556</v>
      </c>
      <c r="W189" s="199">
        <f t="shared" si="68"/>
        <v>687</v>
      </c>
      <c r="X189" s="199">
        <f t="shared" si="68"/>
        <v>1279</v>
      </c>
      <c r="Y189" s="199">
        <f t="shared" si="68"/>
        <v>1225</v>
      </c>
    </row>
    <row r="190" spans="1:25" ht="11.25" customHeight="1">
      <c r="A190" s="142" t="s">
        <v>676</v>
      </c>
      <c r="B190" s="198">
        <v>314</v>
      </c>
      <c r="C190" s="199">
        <f>SUM(K190:L190)</f>
        <v>708</v>
      </c>
      <c r="D190" s="199">
        <f>SUM(E190:H190)</f>
        <v>122</v>
      </c>
      <c r="E190" s="174">
        <v>8</v>
      </c>
      <c r="F190" s="174">
        <v>21</v>
      </c>
      <c r="G190" s="174">
        <v>14</v>
      </c>
      <c r="H190" s="174">
        <v>79</v>
      </c>
      <c r="I190" s="199">
        <v>442</v>
      </c>
      <c r="J190" s="199">
        <v>144</v>
      </c>
      <c r="K190" s="199">
        <v>341</v>
      </c>
      <c r="L190" s="199">
        <v>367</v>
      </c>
      <c r="M190" s="197"/>
      <c r="N190" s="202" t="s">
        <v>693</v>
      </c>
      <c r="O190" s="198">
        <v>181</v>
      </c>
      <c r="P190" s="199">
        <f>SUM(X190:Y190)</f>
        <v>363</v>
      </c>
      <c r="Q190" s="199">
        <f>SUM(R190:U190)</f>
        <v>62</v>
      </c>
      <c r="R190" s="174">
        <v>3</v>
      </c>
      <c r="S190" s="174">
        <v>13</v>
      </c>
      <c r="T190" s="174">
        <v>5</v>
      </c>
      <c r="U190" s="174">
        <v>41</v>
      </c>
      <c r="V190" s="199">
        <v>199</v>
      </c>
      <c r="W190" s="199">
        <v>102</v>
      </c>
      <c r="X190" s="199">
        <v>178</v>
      </c>
      <c r="Y190" s="199">
        <v>185</v>
      </c>
    </row>
    <row r="191" spans="1:25" ht="11.25" customHeight="1">
      <c r="A191" s="142" t="s">
        <v>677</v>
      </c>
      <c r="B191" s="198">
        <v>304</v>
      </c>
      <c r="C191" s="199">
        <f>SUM(K191:L191)</f>
        <v>630</v>
      </c>
      <c r="D191" s="199">
        <f>SUM(E191:H191)</f>
        <v>52</v>
      </c>
      <c r="E191" s="174">
        <v>3</v>
      </c>
      <c r="F191" s="174">
        <v>10</v>
      </c>
      <c r="G191" s="174">
        <v>2</v>
      </c>
      <c r="H191" s="174">
        <v>37</v>
      </c>
      <c r="I191" s="199">
        <v>393</v>
      </c>
      <c r="J191" s="199">
        <v>185</v>
      </c>
      <c r="K191" s="199">
        <v>303</v>
      </c>
      <c r="L191" s="199">
        <v>327</v>
      </c>
      <c r="M191" s="197"/>
      <c r="N191" s="202" t="s">
        <v>676</v>
      </c>
      <c r="O191" s="198">
        <v>356</v>
      </c>
      <c r="P191" s="199">
        <f>SUM(X191:Y191)</f>
        <v>658</v>
      </c>
      <c r="Q191" s="199">
        <f>SUM(R191:U191)</f>
        <v>61</v>
      </c>
      <c r="R191" s="174">
        <v>4</v>
      </c>
      <c r="S191" s="174">
        <v>13</v>
      </c>
      <c r="T191" s="174">
        <v>6</v>
      </c>
      <c r="U191" s="174">
        <v>38</v>
      </c>
      <c r="V191" s="199">
        <v>404</v>
      </c>
      <c r="W191" s="199">
        <v>193</v>
      </c>
      <c r="X191" s="199">
        <v>355</v>
      </c>
      <c r="Y191" s="199">
        <v>303</v>
      </c>
    </row>
    <row r="192" spans="1:25" ht="11.25" customHeight="1">
      <c r="B192" s="198"/>
      <c r="C192" s="199"/>
      <c r="D192" s="199"/>
      <c r="E192" s="199"/>
      <c r="F192" s="199"/>
      <c r="G192" s="199"/>
      <c r="H192" s="199"/>
      <c r="I192" s="199"/>
      <c r="J192" s="199"/>
      <c r="K192" s="199"/>
      <c r="L192" s="199"/>
      <c r="M192" s="197"/>
      <c r="N192" s="202" t="s">
        <v>677</v>
      </c>
      <c r="O192" s="198">
        <v>334</v>
      </c>
      <c r="P192" s="199">
        <f>SUM(X192:Y192)</f>
        <v>710</v>
      </c>
      <c r="Q192" s="199">
        <f>SUM(R192:U192)</f>
        <v>83</v>
      </c>
      <c r="R192" s="174">
        <v>3</v>
      </c>
      <c r="S192" s="174">
        <v>26</v>
      </c>
      <c r="T192" s="174">
        <v>4</v>
      </c>
      <c r="U192" s="174">
        <v>50</v>
      </c>
      <c r="V192" s="199">
        <v>450</v>
      </c>
      <c r="W192" s="199">
        <v>177</v>
      </c>
      <c r="X192" s="199">
        <v>347</v>
      </c>
      <c r="Y192" s="199">
        <v>363</v>
      </c>
    </row>
    <row r="193" spans="1:25" ht="11.25" customHeight="1">
      <c r="A193" s="1" t="s">
        <v>782</v>
      </c>
      <c r="B193" s="198">
        <f>SUM(B194:B195)</f>
        <v>785</v>
      </c>
      <c r="C193" s="199">
        <f>SUM(K193:L193)</f>
        <v>1687</v>
      </c>
      <c r="D193" s="199">
        <f>SUM(E193:H193)</f>
        <v>296</v>
      </c>
      <c r="E193" s="199">
        <f t="shared" ref="E193:L193" si="69">SUM(E194:E195)</f>
        <v>13</v>
      </c>
      <c r="F193" s="199">
        <f t="shared" si="69"/>
        <v>80</v>
      </c>
      <c r="G193" s="199">
        <f t="shared" si="69"/>
        <v>21</v>
      </c>
      <c r="H193" s="199">
        <f t="shared" si="69"/>
        <v>182</v>
      </c>
      <c r="I193" s="199">
        <f t="shared" si="69"/>
        <v>1034</v>
      </c>
      <c r="J193" s="199">
        <f t="shared" si="69"/>
        <v>357</v>
      </c>
      <c r="K193" s="199">
        <f t="shared" si="69"/>
        <v>839</v>
      </c>
      <c r="L193" s="199">
        <f t="shared" si="69"/>
        <v>848</v>
      </c>
      <c r="M193" s="197"/>
      <c r="N193" s="202" t="s">
        <v>679</v>
      </c>
      <c r="O193" s="198">
        <v>409</v>
      </c>
      <c r="P193" s="199">
        <f>SUM(X193:Y193)</f>
        <v>773</v>
      </c>
      <c r="Q193" s="199">
        <f>SUM(R193:U193)</f>
        <v>55</v>
      </c>
      <c r="R193" s="174">
        <v>4</v>
      </c>
      <c r="S193" s="174">
        <v>15</v>
      </c>
      <c r="T193" s="174">
        <v>4</v>
      </c>
      <c r="U193" s="174">
        <v>32</v>
      </c>
      <c r="V193" s="199">
        <v>503</v>
      </c>
      <c r="W193" s="199">
        <v>215</v>
      </c>
      <c r="X193" s="199">
        <v>399</v>
      </c>
      <c r="Y193" s="199">
        <v>374</v>
      </c>
    </row>
    <row r="194" spans="1:25" ht="11.25" customHeight="1">
      <c r="A194" s="142" t="s">
        <v>693</v>
      </c>
      <c r="B194" s="198">
        <v>518</v>
      </c>
      <c r="C194" s="199">
        <f>SUM(K194:L194)</f>
        <v>1131</v>
      </c>
      <c r="D194" s="199">
        <f>SUM(E194:H194)</f>
        <v>205</v>
      </c>
      <c r="E194" s="174">
        <v>8</v>
      </c>
      <c r="F194" s="174">
        <v>44</v>
      </c>
      <c r="G194" s="174">
        <v>11</v>
      </c>
      <c r="H194" s="174">
        <v>142</v>
      </c>
      <c r="I194" s="199">
        <v>740</v>
      </c>
      <c r="J194" s="199">
        <v>186</v>
      </c>
      <c r="K194" s="199">
        <v>551</v>
      </c>
      <c r="L194" s="199">
        <v>580</v>
      </c>
      <c r="M194" s="197"/>
      <c r="O194" s="198"/>
      <c r="P194" s="199"/>
      <c r="Q194" s="199"/>
      <c r="R194" s="199"/>
      <c r="S194" s="199"/>
      <c r="T194" s="199"/>
      <c r="U194" s="199"/>
      <c r="V194" s="199"/>
      <c r="W194" s="199"/>
      <c r="X194" s="199"/>
      <c r="Y194" s="199"/>
    </row>
    <row r="195" spans="1:25" ht="11.25" customHeight="1">
      <c r="A195" s="142" t="s">
        <v>676</v>
      </c>
      <c r="B195" s="198">
        <v>267</v>
      </c>
      <c r="C195" s="199">
        <f>SUM(K195:L195)</f>
        <v>556</v>
      </c>
      <c r="D195" s="199">
        <f>SUM(E195:H195)</f>
        <v>91</v>
      </c>
      <c r="E195" s="174">
        <v>5</v>
      </c>
      <c r="F195" s="174">
        <v>36</v>
      </c>
      <c r="G195" s="174">
        <v>10</v>
      </c>
      <c r="H195" s="174">
        <v>40</v>
      </c>
      <c r="I195" s="199">
        <v>294</v>
      </c>
      <c r="J195" s="199">
        <v>171</v>
      </c>
      <c r="K195" s="199">
        <v>288</v>
      </c>
      <c r="L195" s="199">
        <v>268</v>
      </c>
      <c r="M195" s="197"/>
      <c r="N195" s="184" t="s">
        <v>783</v>
      </c>
      <c r="O195" s="198">
        <f>SUM(O196:O200)</f>
        <v>2379</v>
      </c>
      <c r="P195" s="199">
        <f t="shared" ref="P195:P200" si="70">SUM(X195:Y195)</f>
        <v>4726</v>
      </c>
      <c r="Q195" s="199">
        <f t="shared" ref="Q195:Q200" si="71">SUM(R195:U195)</f>
        <v>490</v>
      </c>
      <c r="R195" s="199">
        <f t="shared" ref="R195:Y195" si="72">SUM(R196:R200)</f>
        <v>19</v>
      </c>
      <c r="S195" s="199">
        <f t="shared" si="72"/>
        <v>114</v>
      </c>
      <c r="T195" s="199">
        <f t="shared" si="72"/>
        <v>30</v>
      </c>
      <c r="U195" s="199">
        <f t="shared" si="72"/>
        <v>327</v>
      </c>
      <c r="V195" s="199">
        <f t="shared" si="72"/>
        <v>2855</v>
      </c>
      <c r="W195" s="199">
        <f t="shared" si="72"/>
        <v>1381</v>
      </c>
      <c r="X195" s="199">
        <f t="shared" si="72"/>
        <v>2436</v>
      </c>
      <c r="Y195" s="199">
        <f t="shared" si="72"/>
        <v>2290</v>
      </c>
    </row>
    <row r="196" spans="1:25" ht="11.25" customHeight="1">
      <c r="B196" s="198"/>
      <c r="C196" s="199"/>
      <c r="D196" s="199"/>
      <c r="E196" s="199"/>
      <c r="F196" s="199"/>
      <c r="G196" s="199"/>
      <c r="H196" s="199"/>
      <c r="I196" s="199"/>
      <c r="J196" s="199"/>
      <c r="K196" s="199"/>
      <c r="L196" s="199"/>
      <c r="M196" s="197"/>
      <c r="N196" s="202" t="s">
        <v>693</v>
      </c>
      <c r="O196" s="198">
        <v>752</v>
      </c>
      <c r="P196" s="199">
        <f t="shared" si="70"/>
        <v>1478</v>
      </c>
      <c r="Q196" s="199">
        <f t="shared" si="71"/>
        <v>188</v>
      </c>
      <c r="R196" s="174">
        <v>7</v>
      </c>
      <c r="S196" s="174">
        <v>36</v>
      </c>
      <c r="T196" s="174">
        <v>14</v>
      </c>
      <c r="U196" s="174">
        <v>131</v>
      </c>
      <c r="V196" s="199">
        <v>992</v>
      </c>
      <c r="W196" s="199">
        <v>298</v>
      </c>
      <c r="X196" s="199">
        <v>815</v>
      </c>
      <c r="Y196" s="199">
        <v>663</v>
      </c>
    </row>
    <row r="197" spans="1:25" ht="11.25" customHeight="1">
      <c r="A197" s="1" t="s">
        <v>784</v>
      </c>
      <c r="B197" s="198">
        <f>SUM(B198:B199)</f>
        <v>1643</v>
      </c>
      <c r="C197" s="199">
        <f>SUM(K197:L197)</f>
        <v>3415</v>
      </c>
      <c r="D197" s="199">
        <f>SUM(E197:H197)</f>
        <v>392</v>
      </c>
      <c r="E197" s="199">
        <f t="shared" ref="E197:L197" si="73">SUM(E198:E199)</f>
        <v>25</v>
      </c>
      <c r="F197" s="199">
        <f t="shared" si="73"/>
        <v>89</v>
      </c>
      <c r="G197" s="199">
        <f t="shared" si="73"/>
        <v>20</v>
      </c>
      <c r="H197" s="199">
        <f t="shared" si="73"/>
        <v>258</v>
      </c>
      <c r="I197" s="199">
        <f t="shared" si="73"/>
        <v>1960</v>
      </c>
      <c r="J197" s="199">
        <f t="shared" si="73"/>
        <v>1063</v>
      </c>
      <c r="K197" s="199">
        <f t="shared" si="73"/>
        <v>1612</v>
      </c>
      <c r="L197" s="199">
        <f t="shared" si="73"/>
        <v>1803</v>
      </c>
      <c r="M197" s="197"/>
      <c r="N197" s="202" t="s">
        <v>676</v>
      </c>
      <c r="O197" s="198">
        <v>542</v>
      </c>
      <c r="P197" s="199">
        <f t="shared" si="70"/>
        <v>1072</v>
      </c>
      <c r="Q197" s="199">
        <f t="shared" si="71"/>
        <v>103</v>
      </c>
      <c r="R197" s="174">
        <v>2</v>
      </c>
      <c r="S197" s="174">
        <v>26</v>
      </c>
      <c r="T197" s="174">
        <v>4</v>
      </c>
      <c r="U197" s="174">
        <v>71</v>
      </c>
      <c r="V197" s="199">
        <v>621</v>
      </c>
      <c r="W197" s="199">
        <v>348</v>
      </c>
      <c r="X197" s="199">
        <v>545</v>
      </c>
      <c r="Y197" s="199">
        <v>527</v>
      </c>
    </row>
    <row r="198" spans="1:25" ht="11.25" customHeight="1">
      <c r="A198" s="142" t="s">
        <v>693</v>
      </c>
      <c r="B198" s="198">
        <v>509</v>
      </c>
      <c r="C198" s="199">
        <f>SUM(K198:L198)</f>
        <v>1010</v>
      </c>
      <c r="D198" s="199">
        <f>SUM(E198:H198)</f>
        <v>103</v>
      </c>
      <c r="E198" s="174">
        <v>6</v>
      </c>
      <c r="F198" s="174">
        <v>18</v>
      </c>
      <c r="G198" s="174">
        <v>8</v>
      </c>
      <c r="H198" s="174">
        <v>71</v>
      </c>
      <c r="I198" s="199">
        <v>544</v>
      </c>
      <c r="J198" s="199">
        <v>363</v>
      </c>
      <c r="K198" s="199">
        <v>453</v>
      </c>
      <c r="L198" s="199">
        <v>557</v>
      </c>
      <c r="M198" s="197"/>
      <c r="N198" s="202" t="s">
        <v>677</v>
      </c>
      <c r="O198" s="198">
        <v>455</v>
      </c>
      <c r="P198" s="199">
        <f t="shared" si="70"/>
        <v>860</v>
      </c>
      <c r="Q198" s="199">
        <f t="shared" si="71"/>
        <v>69</v>
      </c>
      <c r="R198" s="174">
        <v>1</v>
      </c>
      <c r="S198" s="174">
        <v>20</v>
      </c>
      <c r="T198" s="174">
        <v>4</v>
      </c>
      <c r="U198" s="174">
        <v>44</v>
      </c>
      <c r="V198" s="199">
        <v>509</v>
      </c>
      <c r="W198" s="199">
        <v>282</v>
      </c>
      <c r="X198" s="199">
        <v>424</v>
      </c>
      <c r="Y198" s="199">
        <v>436</v>
      </c>
    </row>
    <row r="199" spans="1:25" ht="11.25" customHeight="1">
      <c r="A199" s="142" t="s">
        <v>676</v>
      </c>
      <c r="B199" s="198">
        <v>1134</v>
      </c>
      <c r="C199" s="199">
        <f>SUM(K199:L199)</f>
        <v>2405</v>
      </c>
      <c r="D199" s="199">
        <f>SUM(E199:H199)</f>
        <v>289</v>
      </c>
      <c r="E199" s="174">
        <v>19</v>
      </c>
      <c r="F199" s="174">
        <v>71</v>
      </c>
      <c r="G199" s="174">
        <v>12</v>
      </c>
      <c r="H199" s="174">
        <v>187</v>
      </c>
      <c r="I199" s="199">
        <v>1416</v>
      </c>
      <c r="J199" s="199">
        <v>700</v>
      </c>
      <c r="K199" s="199">
        <v>1159</v>
      </c>
      <c r="L199" s="199">
        <v>1246</v>
      </c>
      <c r="M199" s="197"/>
      <c r="N199" s="202" t="s">
        <v>679</v>
      </c>
      <c r="O199" s="198">
        <v>404</v>
      </c>
      <c r="P199" s="199">
        <f t="shared" si="70"/>
        <v>831</v>
      </c>
      <c r="Q199" s="199">
        <f t="shared" si="71"/>
        <v>84</v>
      </c>
      <c r="R199" s="174">
        <v>3</v>
      </c>
      <c r="S199" s="174">
        <v>19</v>
      </c>
      <c r="T199" s="174">
        <v>6</v>
      </c>
      <c r="U199" s="174">
        <v>56</v>
      </c>
      <c r="V199" s="199">
        <v>436</v>
      </c>
      <c r="W199" s="199">
        <v>311</v>
      </c>
      <c r="X199" s="199">
        <v>400</v>
      </c>
      <c r="Y199" s="199">
        <v>431</v>
      </c>
    </row>
    <row r="200" spans="1:25" ht="11.25" customHeight="1">
      <c r="B200" s="198"/>
      <c r="C200" s="199"/>
      <c r="D200" s="199"/>
      <c r="E200" s="199"/>
      <c r="F200" s="199"/>
      <c r="G200" s="199"/>
      <c r="H200" s="199"/>
      <c r="I200" s="199"/>
      <c r="J200" s="199"/>
      <c r="K200" s="199"/>
      <c r="L200" s="199"/>
      <c r="M200" s="197"/>
      <c r="N200" s="202" t="s">
        <v>680</v>
      </c>
      <c r="O200" s="198">
        <v>226</v>
      </c>
      <c r="P200" s="199">
        <f t="shared" si="70"/>
        <v>485</v>
      </c>
      <c r="Q200" s="199">
        <f t="shared" si="71"/>
        <v>46</v>
      </c>
      <c r="R200" s="174">
        <v>6</v>
      </c>
      <c r="S200" s="174">
        <v>13</v>
      </c>
      <c r="T200" s="174">
        <v>2</v>
      </c>
      <c r="U200" s="174">
        <v>25</v>
      </c>
      <c r="V200" s="199">
        <v>297</v>
      </c>
      <c r="W200" s="199">
        <v>142</v>
      </c>
      <c r="X200" s="199">
        <v>252</v>
      </c>
      <c r="Y200" s="199">
        <v>233</v>
      </c>
    </row>
    <row r="201" spans="1:25" ht="11.25" customHeight="1">
      <c r="A201" s="1" t="s">
        <v>785</v>
      </c>
      <c r="B201" s="198">
        <f>SUM(B202:B203)</f>
        <v>1946</v>
      </c>
      <c r="C201" s="199">
        <f>SUM(K201:L201)</f>
        <v>4016</v>
      </c>
      <c r="D201" s="199">
        <f>SUM(E201:H201)</f>
        <v>632</v>
      </c>
      <c r="E201" s="199">
        <f t="shared" ref="E201:L201" si="74">SUM(E202:E203)</f>
        <v>53</v>
      </c>
      <c r="F201" s="199">
        <f t="shared" si="74"/>
        <v>206</v>
      </c>
      <c r="G201" s="199">
        <f t="shared" si="74"/>
        <v>46</v>
      </c>
      <c r="H201" s="199">
        <f t="shared" si="74"/>
        <v>327</v>
      </c>
      <c r="I201" s="199">
        <f t="shared" si="74"/>
        <v>2400</v>
      </c>
      <c r="J201" s="199">
        <f t="shared" si="74"/>
        <v>984</v>
      </c>
      <c r="K201" s="199">
        <f t="shared" si="74"/>
        <v>1960</v>
      </c>
      <c r="L201" s="199">
        <f t="shared" si="74"/>
        <v>2056</v>
      </c>
      <c r="M201" s="197"/>
      <c r="O201" s="198"/>
      <c r="P201" s="199"/>
      <c r="Q201" s="199"/>
      <c r="R201" s="199"/>
      <c r="S201" s="199"/>
      <c r="T201" s="199"/>
      <c r="U201" s="199"/>
      <c r="V201" s="199"/>
      <c r="W201" s="199"/>
      <c r="X201" s="199"/>
      <c r="Y201" s="199"/>
    </row>
    <row r="202" spans="1:25" ht="11.25" customHeight="1">
      <c r="A202" s="142" t="s">
        <v>693</v>
      </c>
      <c r="B202" s="198">
        <v>736</v>
      </c>
      <c r="C202" s="199">
        <f>SUM(K202:L202)</f>
        <v>1619</v>
      </c>
      <c r="D202" s="199">
        <f>SUM(E202:H202)</f>
        <v>313</v>
      </c>
      <c r="E202" s="174">
        <v>36</v>
      </c>
      <c r="F202" s="174">
        <v>109</v>
      </c>
      <c r="G202" s="174">
        <v>27</v>
      </c>
      <c r="H202" s="174">
        <v>141</v>
      </c>
      <c r="I202" s="199">
        <v>995</v>
      </c>
      <c r="J202" s="199">
        <v>311</v>
      </c>
      <c r="K202" s="199">
        <v>756</v>
      </c>
      <c r="L202" s="199">
        <v>863</v>
      </c>
      <c r="M202" s="197"/>
      <c r="N202" s="184" t="s">
        <v>786</v>
      </c>
      <c r="O202" s="198"/>
      <c r="P202" s="199"/>
      <c r="Q202" s="199"/>
      <c r="R202" s="199"/>
      <c r="S202" s="199"/>
      <c r="T202" s="199"/>
      <c r="U202" s="199"/>
      <c r="V202" s="199"/>
      <c r="W202" s="199"/>
      <c r="X202" s="199"/>
      <c r="Y202" s="199"/>
    </row>
    <row r="203" spans="1:25" ht="11.25" customHeight="1">
      <c r="A203" s="142" t="s">
        <v>676</v>
      </c>
      <c r="B203" s="198">
        <v>1210</v>
      </c>
      <c r="C203" s="199">
        <f>SUM(K203:L203)</f>
        <v>2397</v>
      </c>
      <c r="D203" s="199">
        <f>SUM(E203:H203)</f>
        <v>319</v>
      </c>
      <c r="E203" s="174">
        <v>17</v>
      </c>
      <c r="F203" s="174">
        <v>97</v>
      </c>
      <c r="G203" s="174">
        <v>19</v>
      </c>
      <c r="H203" s="174">
        <v>186</v>
      </c>
      <c r="I203" s="199">
        <v>1405</v>
      </c>
      <c r="J203" s="199">
        <v>673</v>
      </c>
      <c r="K203" s="199">
        <v>1204</v>
      </c>
      <c r="L203" s="199">
        <v>1193</v>
      </c>
      <c r="M203" s="197"/>
      <c r="N203" s="202" t="s">
        <v>787</v>
      </c>
      <c r="O203" s="198">
        <v>8</v>
      </c>
      <c r="P203" s="154">
        <f>SUM(X203:Y203)</f>
        <v>13</v>
      </c>
      <c r="Q203" s="154">
        <f>SUM(R203:U203)</f>
        <v>0</v>
      </c>
      <c r="R203" s="174">
        <v>0</v>
      </c>
      <c r="S203" s="174">
        <v>0</v>
      </c>
      <c r="T203" s="174">
        <v>0</v>
      </c>
      <c r="U203" s="174">
        <v>0</v>
      </c>
      <c r="V203" s="154">
        <v>6</v>
      </c>
      <c r="W203" s="154">
        <v>7</v>
      </c>
      <c r="X203" s="154">
        <v>9</v>
      </c>
      <c r="Y203" s="154">
        <v>4</v>
      </c>
    </row>
    <row r="204" spans="1:25" ht="11.25" customHeight="1">
      <c r="B204" s="198"/>
      <c r="C204" s="199"/>
      <c r="D204" s="199"/>
      <c r="E204" s="199"/>
      <c r="F204" s="199"/>
      <c r="G204" s="199"/>
      <c r="H204" s="199"/>
      <c r="I204" s="199"/>
      <c r="J204" s="199"/>
      <c r="K204" s="199"/>
      <c r="L204" s="199"/>
      <c r="M204" s="197"/>
      <c r="O204" s="198"/>
      <c r="P204" s="154"/>
      <c r="Q204" s="154"/>
      <c r="R204" s="174"/>
      <c r="S204" s="174"/>
      <c r="T204" s="174"/>
      <c r="U204" s="174"/>
      <c r="V204" s="154"/>
      <c r="W204" s="154"/>
      <c r="X204" s="154"/>
      <c r="Y204" s="154"/>
    </row>
    <row r="205" spans="1:25" ht="11.25" customHeight="1">
      <c r="A205" s="1" t="s">
        <v>788</v>
      </c>
      <c r="B205" s="198">
        <f>SUM(B206:B208)</f>
        <v>1303</v>
      </c>
      <c r="C205" s="199">
        <f>SUM(K205:L205)</f>
        <v>2538</v>
      </c>
      <c r="D205" s="199">
        <f>SUM(E205:H205)</f>
        <v>320</v>
      </c>
      <c r="E205" s="199">
        <f t="shared" ref="E205:L205" si="75">SUM(E206:E208)</f>
        <v>17</v>
      </c>
      <c r="F205" s="199">
        <f t="shared" si="75"/>
        <v>89</v>
      </c>
      <c r="G205" s="199">
        <f t="shared" si="75"/>
        <v>18</v>
      </c>
      <c r="H205" s="199">
        <f t="shared" si="75"/>
        <v>196</v>
      </c>
      <c r="I205" s="199">
        <f t="shared" si="75"/>
        <v>1426</v>
      </c>
      <c r="J205" s="199">
        <f t="shared" si="75"/>
        <v>792</v>
      </c>
      <c r="K205" s="199">
        <f t="shared" si="75"/>
        <v>1246</v>
      </c>
      <c r="L205" s="199">
        <f t="shared" si="75"/>
        <v>1292</v>
      </c>
      <c r="M205" s="197"/>
      <c r="N205" s="184" t="s">
        <v>789</v>
      </c>
      <c r="O205" s="198">
        <v>98</v>
      </c>
      <c r="P205" s="154">
        <f>SUM(X205:Y205)</f>
        <v>158</v>
      </c>
      <c r="Q205" s="154">
        <f>SUM(R205:U205)</f>
        <v>4</v>
      </c>
      <c r="R205" s="174">
        <v>0</v>
      </c>
      <c r="S205" s="174">
        <v>0</v>
      </c>
      <c r="T205" s="174">
        <v>0</v>
      </c>
      <c r="U205" s="174">
        <v>4</v>
      </c>
      <c r="V205" s="154">
        <v>89</v>
      </c>
      <c r="W205" s="154">
        <v>65</v>
      </c>
      <c r="X205" s="154">
        <v>93</v>
      </c>
      <c r="Y205" s="154">
        <v>65</v>
      </c>
    </row>
    <row r="206" spans="1:25" ht="11.25" customHeight="1">
      <c r="A206" s="142" t="s">
        <v>693</v>
      </c>
      <c r="B206" s="198">
        <v>325</v>
      </c>
      <c r="C206" s="199">
        <f>SUM(K206:L206)</f>
        <v>561</v>
      </c>
      <c r="D206" s="199">
        <f>SUM(E206:H206)</f>
        <v>37</v>
      </c>
      <c r="E206" s="174">
        <v>4</v>
      </c>
      <c r="F206" s="174">
        <v>7</v>
      </c>
      <c r="G206" s="174">
        <v>6</v>
      </c>
      <c r="H206" s="174">
        <v>20</v>
      </c>
      <c r="I206" s="199">
        <v>258</v>
      </c>
      <c r="J206" s="199">
        <v>266</v>
      </c>
      <c r="K206" s="199">
        <v>262</v>
      </c>
      <c r="L206" s="199">
        <v>299</v>
      </c>
      <c r="M206" s="197"/>
      <c r="O206" s="31"/>
      <c r="P206" s="30"/>
      <c r="Q206" s="30"/>
      <c r="R206" s="30"/>
      <c r="S206" s="30"/>
      <c r="T206" s="30"/>
      <c r="U206" s="30"/>
      <c r="V206" s="30"/>
      <c r="W206" s="30"/>
      <c r="X206" s="30"/>
      <c r="Y206" s="30"/>
    </row>
    <row r="207" spans="1:25" ht="11.25" customHeight="1">
      <c r="A207" s="142" t="s">
        <v>676</v>
      </c>
      <c r="B207" s="198">
        <v>816</v>
      </c>
      <c r="C207" s="199">
        <f>SUM(K207:L207)</f>
        <v>1687</v>
      </c>
      <c r="D207" s="199">
        <f>SUM(E207:H207)</f>
        <v>232</v>
      </c>
      <c r="E207" s="174">
        <v>11</v>
      </c>
      <c r="F207" s="174">
        <v>64</v>
      </c>
      <c r="G207" s="174">
        <v>10</v>
      </c>
      <c r="H207" s="174">
        <v>147</v>
      </c>
      <c r="I207" s="199">
        <v>990</v>
      </c>
      <c r="J207" s="199">
        <v>465</v>
      </c>
      <c r="K207" s="199">
        <v>826</v>
      </c>
      <c r="L207" s="199">
        <v>861</v>
      </c>
      <c r="M207" s="197"/>
      <c r="O207" s="31"/>
      <c r="P207" s="30"/>
      <c r="Q207" s="30"/>
      <c r="R207" s="30"/>
      <c r="S207" s="30"/>
      <c r="T207" s="30"/>
      <c r="U207" s="30"/>
      <c r="V207" s="30"/>
      <c r="W207" s="30"/>
      <c r="X207" s="30"/>
      <c r="Y207" s="30"/>
    </row>
    <row r="208" spans="1:25" ht="11.25" customHeight="1">
      <c r="A208" s="142" t="s">
        <v>677</v>
      </c>
      <c r="B208" s="198">
        <v>162</v>
      </c>
      <c r="C208" s="199">
        <f>SUM(K208:L208)</f>
        <v>290</v>
      </c>
      <c r="D208" s="199">
        <f>SUM(E208:H208)</f>
        <v>51</v>
      </c>
      <c r="E208" s="174">
        <v>2</v>
      </c>
      <c r="F208" s="174">
        <v>18</v>
      </c>
      <c r="G208" s="174">
        <v>2</v>
      </c>
      <c r="H208" s="174">
        <v>29</v>
      </c>
      <c r="I208" s="199">
        <v>178</v>
      </c>
      <c r="J208" s="199">
        <v>61</v>
      </c>
      <c r="K208" s="199">
        <v>158</v>
      </c>
      <c r="L208" s="199">
        <v>132</v>
      </c>
      <c r="M208" s="197"/>
      <c r="N208" s="168"/>
      <c r="O208" s="31"/>
      <c r="P208" s="43"/>
      <c r="Q208" s="43"/>
      <c r="R208" s="43"/>
      <c r="S208" s="43"/>
      <c r="T208" s="43"/>
      <c r="U208" s="43"/>
      <c r="V208" s="43"/>
      <c r="W208" s="43"/>
      <c r="X208" s="43"/>
      <c r="Y208" s="43"/>
    </row>
    <row r="209" spans="1:25" ht="4.5" customHeight="1">
      <c r="A209" s="21"/>
      <c r="B209" s="29"/>
      <c r="C209" s="21"/>
      <c r="D209" s="21"/>
      <c r="E209" s="21"/>
      <c r="F209" s="21"/>
      <c r="G209" s="21"/>
      <c r="H209" s="21"/>
      <c r="I209" s="21"/>
      <c r="J209" s="217"/>
      <c r="K209" s="21"/>
      <c r="L209" s="21"/>
      <c r="M209" s="218"/>
      <c r="N209" s="128"/>
      <c r="O209" s="29"/>
      <c r="P209" s="21"/>
      <c r="Q209" s="21"/>
      <c r="R209" s="21"/>
      <c r="S209" s="21"/>
      <c r="T209" s="21"/>
      <c r="U209" s="21"/>
      <c r="V209" s="21"/>
      <c r="W209" s="21"/>
      <c r="X209" s="21"/>
      <c r="Y209" s="21"/>
    </row>
    <row r="210" spans="1:25" ht="11.25" customHeight="1">
      <c r="A210" s="166" t="s">
        <v>790</v>
      </c>
      <c r="M210" s="188"/>
    </row>
    <row r="211" spans="1:25" ht="11.25" customHeight="1">
      <c r="M211" s="188"/>
    </row>
    <row r="212" spans="1:25" ht="13.5" customHeight="1">
      <c r="M212" s="188"/>
    </row>
    <row r="213" spans="1:25" ht="13.5" customHeight="1">
      <c r="M213" s="188"/>
    </row>
    <row r="214" spans="1:25" ht="13.5" customHeight="1">
      <c r="M214" s="188"/>
      <c r="N214" s="190"/>
      <c r="O214" s="166"/>
      <c r="P214" s="166"/>
      <c r="Q214" s="166"/>
      <c r="R214" s="166"/>
      <c r="S214" s="166"/>
      <c r="T214" s="166"/>
      <c r="U214" s="166"/>
      <c r="V214" s="166"/>
      <c r="W214" s="166"/>
      <c r="X214" s="166"/>
      <c r="Y214" s="166"/>
    </row>
    <row r="215" spans="1:25" ht="13.5" customHeight="1">
      <c r="M215" s="188"/>
    </row>
    <row r="216" spans="1:25" ht="13.5" customHeight="1">
      <c r="M216" s="188"/>
    </row>
    <row r="217" spans="1:25" ht="13.5" customHeight="1">
      <c r="M217" s="188"/>
    </row>
    <row r="218" spans="1:25" ht="13.5" customHeight="1">
      <c r="A218" s="301"/>
      <c r="B218" s="301"/>
      <c r="C218" s="301"/>
      <c r="D218" s="301"/>
      <c r="E218" s="301"/>
      <c r="F218" s="301"/>
      <c r="G218" s="301"/>
      <c r="H218" s="301"/>
      <c r="I218" s="301"/>
      <c r="J218" s="301"/>
      <c r="K218" s="301"/>
      <c r="L218" s="301"/>
      <c r="M218" s="235"/>
      <c r="N218" s="301"/>
      <c r="O218" s="301"/>
      <c r="P218" s="301"/>
      <c r="Q218" s="301"/>
      <c r="R218" s="301"/>
      <c r="S218" s="301"/>
      <c r="T218" s="301"/>
      <c r="U218" s="301"/>
      <c r="V218" s="301"/>
      <c r="W218" s="301"/>
      <c r="X218" s="301"/>
      <c r="Y218" s="301"/>
    </row>
    <row r="219" spans="1:25" ht="13.5" customHeight="1">
      <c r="A219" s="1" t="s">
        <v>662</v>
      </c>
      <c r="M219" s="188"/>
      <c r="Y219" s="146" t="s">
        <v>662</v>
      </c>
    </row>
    <row r="220" spans="1:25" ht="13.5" customHeight="1">
      <c r="M220" s="188"/>
    </row>
    <row r="221" spans="1:25" ht="14.25" customHeight="1">
      <c r="A221" s="2" t="s">
        <v>728</v>
      </c>
      <c r="M221" s="188"/>
      <c r="N221" s="189"/>
    </row>
    <row r="222" spans="1:25" ht="13.5" customHeight="1">
      <c r="M222" s="188"/>
      <c r="N222" s="190"/>
    </row>
    <row r="223" spans="1:25" ht="13.5" customHeight="1">
      <c r="M223" s="188"/>
      <c r="Y223" s="185"/>
    </row>
    <row r="224" spans="1:25" ht="13.5" customHeight="1">
      <c r="A224" s="249" t="s">
        <v>666</v>
      </c>
      <c r="B224" s="251" t="s">
        <v>254</v>
      </c>
      <c r="C224" s="253" t="s">
        <v>667</v>
      </c>
      <c r="D224" s="254"/>
      <c r="E224" s="254"/>
      <c r="F224" s="254"/>
      <c r="G224" s="254"/>
      <c r="H224" s="254"/>
      <c r="I224" s="254"/>
      <c r="J224" s="255"/>
      <c r="K224" s="251" t="s">
        <v>29</v>
      </c>
      <c r="L224" s="295" t="s">
        <v>30</v>
      </c>
      <c r="M224" s="192"/>
      <c r="N224" s="297" t="s">
        <v>666</v>
      </c>
      <c r="O224" s="251" t="s">
        <v>254</v>
      </c>
      <c r="P224" s="253" t="s">
        <v>667</v>
      </c>
      <c r="Q224" s="254"/>
      <c r="R224" s="254"/>
      <c r="S224" s="254"/>
      <c r="T224" s="254"/>
      <c r="U224" s="254"/>
      <c r="V224" s="254"/>
      <c r="W224" s="255"/>
      <c r="X224" s="251" t="s">
        <v>29</v>
      </c>
      <c r="Y224" s="295" t="s">
        <v>30</v>
      </c>
    </row>
    <row r="225" spans="1:25" ht="13.5" customHeight="1">
      <c r="A225" s="270"/>
      <c r="B225" s="302"/>
      <c r="C225" s="251" t="s">
        <v>99</v>
      </c>
      <c r="D225" s="292" t="s">
        <v>668</v>
      </c>
      <c r="E225" s="292"/>
      <c r="F225" s="292"/>
      <c r="G225" s="292"/>
      <c r="H225" s="292"/>
      <c r="I225" s="256" t="s">
        <v>669</v>
      </c>
      <c r="J225" s="307" t="s">
        <v>670</v>
      </c>
      <c r="K225" s="302"/>
      <c r="L225" s="269"/>
      <c r="M225" s="193"/>
      <c r="N225" s="298"/>
      <c r="O225" s="302"/>
      <c r="P225" s="251" t="s">
        <v>99</v>
      </c>
      <c r="Q225" s="292" t="s">
        <v>668</v>
      </c>
      <c r="R225" s="292"/>
      <c r="S225" s="292"/>
      <c r="T225" s="292"/>
      <c r="U225" s="292"/>
      <c r="V225" s="256" t="s">
        <v>669</v>
      </c>
      <c r="W225" s="256" t="s">
        <v>670</v>
      </c>
      <c r="X225" s="302"/>
      <c r="Y225" s="269"/>
    </row>
    <row r="226" spans="1:25" ht="27" customHeight="1">
      <c r="A226" s="250"/>
      <c r="B226" s="252"/>
      <c r="C226" s="252"/>
      <c r="D226" s="18" t="s">
        <v>99</v>
      </c>
      <c r="E226" s="18" t="s">
        <v>498</v>
      </c>
      <c r="F226" s="18" t="s">
        <v>671</v>
      </c>
      <c r="G226" s="18" t="s">
        <v>672</v>
      </c>
      <c r="H226" s="18" t="s">
        <v>673</v>
      </c>
      <c r="I226" s="257"/>
      <c r="J226" s="308"/>
      <c r="K226" s="252"/>
      <c r="L226" s="296"/>
      <c r="M226" s="194"/>
      <c r="N226" s="299"/>
      <c r="O226" s="252"/>
      <c r="P226" s="252"/>
      <c r="Q226" s="18" t="s">
        <v>99</v>
      </c>
      <c r="R226" s="18" t="s">
        <v>498</v>
      </c>
      <c r="S226" s="18" t="s">
        <v>671</v>
      </c>
      <c r="T226" s="18" t="s">
        <v>672</v>
      </c>
      <c r="U226" s="18" t="s">
        <v>673</v>
      </c>
      <c r="V226" s="257"/>
      <c r="W226" s="257"/>
      <c r="X226" s="252"/>
      <c r="Y226" s="296"/>
    </row>
    <row r="227" spans="1:25" ht="4.5" customHeight="1">
      <c r="B227" s="49"/>
      <c r="M227" s="188"/>
      <c r="O227" s="23"/>
    </row>
    <row r="228" spans="1:25" ht="12" customHeight="1">
      <c r="A228" s="1" t="s">
        <v>791</v>
      </c>
      <c r="B228" s="198">
        <f>SUM(B229:B232)</f>
        <v>2682</v>
      </c>
      <c r="C228" s="199">
        <f>SUM(K228:L228)</f>
        <v>5794</v>
      </c>
      <c r="D228" s="199">
        <f>SUM(E228:H228)</f>
        <v>705</v>
      </c>
      <c r="E228" s="199">
        <f t="shared" ref="E228:L228" si="76">SUM(E229:E232)</f>
        <v>42</v>
      </c>
      <c r="F228" s="199">
        <f t="shared" si="76"/>
        <v>167</v>
      </c>
      <c r="G228" s="199">
        <f t="shared" si="76"/>
        <v>43</v>
      </c>
      <c r="H228" s="199">
        <f t="shared" si="76"/>
        <v>453</v>
      </c>
      <c r="I228" s="199">
        <f t="shared" si="76"/>
        <v>3424</v>
      </c>
      <c r="J228" s="199">
        <f t="shared" si="76"/>
        <v>1665</v>
      </c>
      <c r="K228" s="199">
        <f t="shared" si="76"/>
        <v>2767</v>
      </c>
      <c r="L228" s="199">
        <f t="shared" si="76"/>
        <v>3027</v>
      </c>
      <c r="M228" s="197"/>
      <c r="N228" s="184" t="s">
        <v>792</v>
      </c>
      <c r="O228" s="198">
        <f>SUM(O230,O238,O242,O247,O251,O257,O261,O266,O271,O276,B299,B305,B310,B313,B315,B321,B330,B335,B340)</f>
        <v>53106</v>
      </c>
      <c r="P228" s="199">
        <f>SUM(X228:Y228)</f>
        <v>109269</v>
      </c>
      <c r="Q228" s="199">
        <f>SUM(R228:U228)</f>
        <v>13279</v>
      </c>
      <c r="R228" s="199">
        <f t="shared" ref="R228:X228" si="77">SUM(R230,R238,R242,R247,R251,R257,R261,R266,R271,R276,E299,E305,E310,E313,E315,E321,E330,E335,E340)</f>
        <v>864</v>
      </c>
      <c r="S228" s="199">
        <f t="shared" si="77"/>
        <v>3542</v>
      </c>
      <c r="T228" s="199">
        <f t="shared" si="77"/>
        <v>844</v>
      </c>
      <c r="U228" s="199">
        <f t="shared" si="77"/>
        <v>8029</v>
      </c>
      <c r="V228" s="199">
        <f t="shared" si="77"/>
        <v>68276</v>
      </c>
      <c r="W228" s="206">
        <f>SUM(W230,W238,W242,W247,W251,W257,W261,W266,W271,W276,J299,J305,J310,J313,J315,J321,J330,J335,J340)</f>
        <v>27714</v>
      </c>
      <c r="X228" s="199">
        <f t="shared" si="77"/>
        <v>52824</v>
      </c>
      <c r="Y228" s="199">
        <f>SUM(Y230,Y238,Y242,Y251,Y257,Y261,Y266,Y271,Y276,L299,L305,L310,L313,L315,L321,L330,L335,L340,Y247)</f>
        <v>56445</v>
      </c>
    </row>
    <row r="229" spans="1:25" ht="12" customHeight="1">
      <c r="A229" s="142" t="s">
        <v>693</v>
      </c>
      <c r="B229" s="198">
        <v>805</v>
      </c>
      <c r="C229" s="199">
        <f>SUM(K229:L229)</f>
        <v>1651</v>
      </c>
      <c r="D229" s="199">
        <f>SUM(E229:H229)</f>
        <v>174</v>
      </c>
      <c r="E229" s="174">
        <v>16</v>
      </c>
      <c r="F229" s="174">
        <v>49</v>
      </c>
      <c r="G229" s="174">
        <v>11</v>
      </c>
      <c r="H229" s="174">
        <v>98</v>
      </c>
      <c r="I229" s="199">
        <v>1001</v>
      </c>
      <c r="J229" s="199">
        <v>476</v>
      </c>
      <c r="K229" s="199">
        <v>811</v>
      </c>
      <c r="L229" s="199">
        <v>840</v>
      </c>
      <c r="M229" s="220"/>
      <c r="N229" s="200"/>
      <c r="O229" s="221"/>
      <c r="P229" s="221"/>
      <c r="Q229" s="221"/>
      <c r="R229" s="221"/>
      <c r="S229" s="221"/>
      <c r="T229" s="221"/>
      <c r="U229" s="221"/>
      <c r="V229" s="221"/>
      <c r="W229" s="236"/>
      <c r="X229" s="221"/>
      <c r="Y229" s="221"/>
    </row>
    <row r="230" spans="1:25" ht="12" customHeight="1">
      <c r="A230" s="142" t="s">
        <v>676</v>
      </c>
      <c r="B230" s="198">
        <v>877</v>
      </c>
      <c r="C230" s="199">
        <f>SUM(K230:L230)</f>
        <v>1942</v>
      </c>
      <c r="D230" s="199">
        <f>SUM(E230:H230)</f>
        <v>216</v>
      </c>
      <c r="E230" s="174">
        <v>13</v>
      </c>
      <c r="F230" s="174">
        <v>56</v>
      </c>
      <c r="G230" s="174">
        <v>10</v>
      </c>
      <c r="H230" s="174">
        <v>137</v>
      </c>
      <c r="I230" s="199">
        <v>1156</v>
      </c>
      <c r="J230" s="199">
        <v>570</v>
      </c>
      <c r="K230" s="199">
        <v>909</v>
      </c>
      <c r="L230" s="199">
        <v>1033</v>
      </c>
      <c r="M230" s="197"/>
      <c r="N230" s="184" t="s">
        <v>793</v>
      </c>
      <c r="O230" s="198">
        <f>SUM(O231:O236)</f>
        <v>5189</v>
      </c>
      <c r="P230" s="199">
        <f t="shared" ref="P230:P236" si="78">SUM(X230:Y230)</f>
        <v>11243</v>
      </c>
      <c r="Q230" s="199">
        <f t="shared" ref="Q230:Q236" si="79">SUM(R230:U230)</f>
        <v>1416</v>
      </c>
      <c r="R230" s="199">
        <f t="shared" ref="R230:Y230" si="80">SUM(R231:R236)</f>
        <v>95</v>
      </c>
      <c r="S230" s="199">
        <f t="shared" si="80"/>
        <v>405</v>
      </c>
      <c r="T230" s="199">
        <f t="shared" si="80"/>
        <v>103</v>
      </c>
      <c r="U230" s="199">
        <f t="shared" si="80"/>
        <v>813</v>
      </c>
      <c r="V230" s="199">
        <f t="shared" si="80"/>
        <v>7079</v>
      </c>
      <c r="W230" s="199">
        <f t="shared" si="80"/>
        <v>2748</v>
      </c>
      <c r="X230" s="199">
        <f t="shared" si="80"/>
        <v>5239</v>
      </c>
      <c r="Y230" s="199">
        <f t="shared" si="80"/>
        <v>6004</v>
      </c>
    </row>
    <row r="231" spans="1:25" ht="12" customHeight="1">
      <c r="A231" s="142" t="s">
        <v>677</v>
      </c>
      <c r="B231" s="198">
        <v>160</v>
      </c>
      <c r="C231" s="199">
        <f>SUM(K231:L231)</f>
        <v>339</v>
      </c>
      <c r="D231" s="199">
        <f>SUM(E231:H231)</f>
        <v>50</v>
      </c>
      <c r="E231" s="174">
        <v>2</v>
      </c>
      <c r="F231" s="174">
        <v>14</v>
      </c>
      <c r="G231" s="174">
        <v>4</v>
      </c>
      <c r="H231" s="174">
        <v>30</v>
      </c>
      <c r="I231" s="199">
        <v>199</v>
      </c>
      <c r="J231" s="199">
        <v>90</v>
      </c>
      <c r="K231" s="199">
        <v>167</v>
      </c>
      <c r="L231" s="199">
        <v>172</v>
      </c>
      <c r="M231" s="197"/>
      <c r="N231" s="202" t="s">
        <v>693</v>
      </c>
      <c r="O231" s="198">
        <v>1121</v>
      </c>
      <c r="P231" s="199">
        <f t="shared" si="78"/>
        <v>2123</v>
      </c>
      <c r="Q231" s="199">
        <f t="shared" si="79"/>
        <v>232</v>
      </c>
      <c r="R231" s="174">
        <v>27</v>
      </c>
      <c r="S231" s="174">
        <v>79</v>
      </c>
      <c r="T231" s="174">
        <v>10</v>
      </c>
      <c r="U231" s="174">
        <v>116</v>
      </c>
      <c r="V231" s="199">
        <v>1417</v>
      </c>
      <c r="W231" s="199">
        <v>474</v>
      </c>
      <c r="X231" s="199">
        <v>952</v>
      </c>
      <c r="Y231" s="199">
        <v>1171</v>
      </c>
    </row>
    <row r="232" spans="1:25" ht="12" customHeight="1">
      <c r="A232" s="142" t="s">
        <v>679</v>
      </c>
      <c r="B232" s="198">
        <v>840</v>
      </c>
      <c r="C232" s="199">
        <f>SUM(K232:L232)</f>
        <v>1862</v>
      </c>
      <c r="D232" s="199">
        <f>SUM(E232:H232)</f>
        <v>265</v>
      </c>
      <c r="E232" s="174">
        <v>11</v>
      </c>
      <c r="F232" s="174">
        <v>48</v>
      </c>
      <c r="G232" s="174">
        <v>18</v>
      </c>
      <c r="H232" s="174">
        <v>188</v>
      </c>
      <c r="I232" s="199">
        <v>1068</v>
      </c>
      <c r="J232" s="199">
        <v>529</v>
      </c>
      <c r="K232" s="199">
        <v>880</v>
      </c>
      <c r="L232" s="199">
        <v>982</v>
      </c>
      <c r="M232" s="197"/>
      <c r="N232" s="202" t="s">
        <v>676</v>
      </c>
      <c r="O232" s="198">
        <v>661</v>
      </c>
      <c r="P232" s="199">
        <f t="shared" si="78"/>
        <v>1503</v>
      </c>
      <c r="Q232" s="199">
        <f t="shared" si="79"/>
        <v>230</v>
      </c>
      <c r="R232" s="174">
        <v>13</v>
      </c>
      <c r="S232" s="174">
        <v>65</v>
      </c>
      <c r="T232" s="174">
        <v>18</v>
      </c>
      <c r="U232" s="174">
        <v>134</v>
      </c>
      <c r="V232" s="199">
        <v>940</v>
      </c>
      <c r="W232" s="199">
        <v>333</v>
      </c>
      <c r="X232" s="199">
        <v>682</v>
      </c>
      <c r="Y232" s="199">
        <v>821</v>
      </c>
    </row>
    <row r="233" spans="1:25" ht="12" customHeight="1">
      <c r="B233" s="198"/>
      <c r="C233" s="199"/>
      <c r="D233" s="199"/>
      <c r="E233" s="199"/>
      <c r="F233" s="199"/>
      <c r="G233" s="199"/>
      <c r="H233" s="199"/>
      <c r="I233" s="199"/>
      <c r="J233" s="199"/>
      <c r="K233" s="199"/>
      <c r="L233" s="199"/>
      <c r="M233" s="197"/>
      <c r="N233" s="202" t="s">
        <v>677</v>
      </c>
      <c r="O233" s="198">
        <v>868</v>
      </c>
      <c r="P233" s="199">
        <f t="shared" si="78"/>
        <v>1842</v>
      </c>
      <c r="Q233" s="199">
        <f t="shared" si="79"/>
        <v>196</v>
      </c>
      <c r="R233" s="174">
        <v>9</v>
      </c>
      <c r="S233" s="174">
        <v>46</v>
      </c>
      <c r="T233" s="174">
        <v>15</v>
      </c>
      <c r="U233" s="174">
        <v>126</v>
      </c>
      <c r="V233" s="199">
        <v>1143</v>
      </c>
      <c r="W233" s="199">
        <v>503</v>
      </c>
      <c r="X233" s="199">
        <v>884</v>
      </c>
      <c r="Y233" s="199">
        <v>958</v>
      </c>
    </row>
    <row r="234" spans="1:25" ht="12" customHeight="1">
      <c r="A234" s="1" t="s">
        <v>794</v>
      </c>
      <c r="B234" s="198">
        <f>SUM(B235:B237)</f>
        <v>1218</v>
      </c>
      <c r="C234" s="199">
        <f>SUM(K234:L234)</f>
        <v>2656</v>
      </c>
      <c r="D234" s="199">
        <f>SUM(E234:H234)</f>
        <v>371</v>
      </c>
      <c r="E234" s="199">
        <f t="shared" ref="E234:L234" si="81">SUM(E235:E237)</f>
        <v>24</v>
      </c>
      <c r="F234" s="199">
        <f t="shared" si="81"/>
        <v>97</v>
      </c>
      <c r="G234" s="199">
        <f t="shared" si="81"/>
        <v>23</v>
      </c>
      <c r="H234" s="199">
        <f t="shared" si="81"/>
        <v>227</v>
      </c>
      <c r="I234" s="199">
        <f t="shared" si="81"/>
        <v>1643</v>
      </c>
      <c r="J234" s="199">
        <f t="shared" si="81"/>
        <v>642</v>
      </c>
      <c r="K234" s="199">
        <f t="shared" si="81"/>
        <v>1243</v>
      </c>
      <c r="L234" s="199">
        <f t="shared" si="81"/>
        <v>1413</v>
      </c>
      <c r="M234" s="197"/>
      <c r="N234" s="202" t="s">
        <v>679</v>
      </c>
      <c r="O234" s="198">
        <v>967</v>
      </c>
      <c r="P234" s="199">
        <f t="shared" si="78"/>
        <v>2233</v>
      </c>
      <c r="Q234" s="199">
        <f t="shared" si="79"/>
        <v>317</v>
      </c>
      <c r="R234" s="174">
        <v>17</v>
      </c>
      <c r="S234" s="174">
        <v>87</v>
      </c>
      <c r="T234" s="174">
        <v>19</v>
      </c>
      <c r="U234" s="174">
        <v>194</v>
      </c>
      <c r="V234" s="199">
        <v>1352</v>
      </c>
      <c r="W234" s="199">
        <v>564</v>
      </c>
      <c r="X234" s="199">
        <v>1020</v>
      </c>
      <c r="Y234" s="199">
        <v>1213</v>
      </c>
    </row>
    <row r="235" spans="1:25" ht="12" customHeight="1">
      <c r="A235" s="142" t="s">
        <v>693</v>
      </c>
      <c r="B235" s="198">
        <v>319</v>
      </c>
      <c r="C235" s="199">
        <f>SUM(K235:L235)</f>
        <v>743</v>
      </c>
      <c r="D235" s="199">
        <f>SUM(E235:H235)</f>
        <v>137</v>
      </c>
      <c r="E235" s="174">
        <v>12</v>
      </c>
      <c r="F235" s="174">
        <v>40</v>
      </c>
      <c r="G235" s="174">
        <v>3</v>
      </c>
      <c r="H235" s="174">
        <v>82</v>
      </c>
      <c r="I235" s="199">
        <v>497</v>
      </c>
      <c r="J235" s="199">
        <v>109</v>
      </c>
      <c r="K235" s="199">
        <v>360</v>
      </c>
      <c r="L235" s="199">
        <v>383</v>
      </c>
      <c r="M235" s="197"/>
      <c r="N235" s="202" t="s">
        <v>680</v>
      </c>
      <c r="O235" s="198">
        <v>575</v>
      </c>
      <c r="P235" s="199">
        <f t="shared" si="78"/>
        <v>1194</v>
      </c>
      <c r="Q235" s="199">
        <f t="shared" si="79"/>
        <v>103</v>
      </c>
      <c r="R235" s="174">
        <v>9</v>
      </c>
      <c r="S235" s="174">
        <v>30</v>
      </c>
      <c r="T235" s="174">
        <v>9</v>
      </c>
      <c r="U235" s="174">
        <v>55</v>
      </c>
      <c r="V235" s="199">
        <v>759</v>
      </c>
      <c r="W235" s="199">
        <v>332</v>
      </c>
      <c r="X235" s="199">
        <v>550</v>
      </c>
      <c r="Y235" s="199">
        <v>644</v>
      </c>
    </row>
    <row r="236" spans="1:25" ht="12" customHeight="1">
      <c r="A236" s="142" t="s">
        <v>676</v>
      </c>
      <c r="B236" s="198">
        <v>414</v>
      </c>
      <c r="C236" s="199">
        <f>SUM(K236:L236)</f>
        <v>918</v>
      </c>
      <c r="D236" s="199">
        <f>SUM(E236:H236)</f>
        <v>120</v>
      </c>
      <c r="E236" s="174">
        <v>9</v>
      </c>
      <c r="F236" s="174">
        <v>32</v>
      </c>
      <c r="G236" s="174">
        <v>5</v>
      </c>
      <c r="H236" s="174">
        <v>74</v>
      </c>
      <c r="I236" s="199">
        <v>553</v>
      </c>
      <c r="J236" s="199">
        <v>245</v>
      </c>
      <c r="K236" s="199">
        <v>432</v>
      </c>
      <c r="L236" s="199">
        <v>486</v>
      </c>
      <c r="M236" s="197"/>
      <c r="N236" s="202" t="s">
        <v>682</v>
      </c>
      <c r="O236" s="198">
        <v>997</v>
      </c>
      <c r="P236" s="199">
        <f t="shared" si="78"/>
        <v>2348</v>
      </c>
      <c r="Q236" s="199">
        <f t="shared" si="79"/>
        <v>338</v>
      </c>
      <c r="R236" s="174">
        <v>20</v>
      </c>
      <c r="S236" s="174">
        <v>98</v>
      </c>
      <c r="T236" s="174">
        <v>32</v>
      </c>
      <c r="U236" s="174">
        <v>188</v>
      </c>
      <c r="V236" s="199">
        <v>1468</v>
      </c>
      <c r="W236" s="199">
        <v>542</v>
      </c>
      <c r="X236" s="199">
        <v>1151</v>
      </c>
      <c r="Y236" s="199">
        <v>1197</v>
      </c>
    </row>
    <row r="237" spans="1:25" ht="12" customHeight="1">
      <c r="A237" s="142" t="s">
        <v>677</v>
      </c>
      <c r="B237" s="198">
        <v>485</v>
      </c>
      <c r="C237" s="199">
        <f>SUM(K237:L237)</f>
        <v>995</v>
      </c>
      <c r="D237" s="199">
        <f>SUM(E237:H237)</f>
        <v>114</v>
      </c>
      <c r="E237" s="174">
        <v>3</v>
      </c>
      <c r="F237" s="174">
        <v>25</v>
      </c>
      <c r="G237" s="174">
        <v>15</v>
      </c>
      <c r="H237" s="174">
        <v>71</v>
      </c>
      <c r="I237" s="199">
        <v>593</v>
      </c>
      <c r="J237" s="199">
        <v>288</v>
      </c>
      <c r="K237" s="199">
        <v>451</v>
      </c>
      <c r="L237" s="199">
        <v>544</v>
      </c>
      <c r="M237" s="197"/>
      <c r="O237" s="198"/>
      <c r="P237" s="199"/>
      <c r="Q237" s="199"/>
      <c r="R237" s="199"/>
      <c r="S237" s="199"/>
      <c r="T237" s="199"/>
      <c r="U237" s="199"/>
      <c r="V237" s="199"/>
      <c r="W237" s="199"/>
      <c r="X237" s="199"/>
      <c r="Y237" s="199"/>
    </row>
    <row r="238" spans="1:25" ht="12" customHeight="1">
      <c r="B238" s="198"/>
      <c r="C238" s="199"/>
      <c r="D238" s="199"/>
      <c r="E238" s="199"/>
      <c r="F238" s="199"/>
      <c r="G238" s="199"/>
      <c r="H238" s="199"/>
      <c r="I238" s="199"/>
      <c r="J238" s="199"/>
      <c r="K238" s="199"/>
      <c r="L238" s="199"/>
      <c r="M238" s="197"/>
      <c r="N238" s="184" t="s">
        <v>795</v>
      </c>
      <c r="O238" s="198">
        <f>SUM(O239:O240)</f>
        <v>578</v>
      </c>
      <c r="P238" s="199">
        <f>SUM(X238:Y238)</f>
        <v>1080</v>
      </c>
      <c r="Q238" s="199">
        <f>SUM(R238:U238)</f>
        <v>119</v>
      </c>
      <c r="R238" s="199">
        <f t="shared" ref="R238:Y238" si="82">SUM(R239:R240)</f>
        <v>19</v>
      </c>
      <c r="S238" s="199">
        <f t="shared" si="82"/>
        <v>34</v>
      </c>
      <c r="T238" s="199">
        <f t="shared" si="82"/>
        <v>6</v>
      </c>
      <c r="U238" s="199">
        <f t="shared" si="82"/>
        <v>60</v>
      </c>
      <c r="V238" s="199">
        <f t="shared" si="82"/>
        <v>664</v>
      </c>
      <c r="W238" s="199">
        <f t="shared" si="82"/>
        <v>297</v>
      </c>
      <c r="X238" s="199">
        <f t="shared" si="82"/>
        <v>509</v>
      </c>
      <c r="Y238" s="199">
        <f t="shared" si="82"/>
        <v>571</v>
      </c>
    </row>
    <row r="239" spans="1:25" ht="12" customHeight="1">
      <c r="A239" s="1" t="s">
        <v>796</v>
      </c>
      <c r="B239" s="198">
        <f>SUM(B240:B243)</f>
        <v>3342</v>
      </c>
      <c r="C239" s="199">
        <f>SUM(K239:L239)</f>
        <v>6591</v>
      </c>
      <c r="D239" s="199">
        <f>SUM(E239:H239)</f>
        <v>610</v>
      </c>
      <c r="E239" s="199">
        <f t="shared" ref="E239:L239" si="83">SUM(E240:E243)</f>
        <v>39</v>
      </c>
      <c r="F239" s="199">
        <f t="shared" si="83"/>
        <v>160</v>
      </c>
      <c r="G239" s="199">
        <f t="shared" si="83"/>
        <v>37</v>
      </c>
      <c r="H239" s="199">
        <f t="shared" si="83"/>
        <v>374</v>
      </c>
      <c r="I239" s="199">
        <f t="shared" si="83"/>
        <v>3804</v>
      </c>
      <c r="J239" s="199">
        <f t="shared" si="83"/>
        <v>2177</v>
      </c>
      <c r="K239" s="199">
        <f t="shared" si="83"/>
        <v>3238</v>
      </c>
      <c r="L239" s="199">
        <f t="shared" si="83"/>
        <v>3353</v>
      </c>
      <c r="M239" s="197"/>
      <c r="N239" s="202" t="s">
        <v>693</v>
      </c>
      <c r="O239" s="198">
        <v>542</v>
      </c>
      <c r="P239" s="199">
        <f>SUM(X239:Y239)</f>
        <v>1016</v>
      </c>
      <c r="Q239" s="199">
        <f>SUM(R239:U239)</f>
        <v>109</v>
      </c>
      <c r="R239" s="174">
        <v>19</v>
      </c>
      <c r="S239" s="174">
        <v>31</v>
      </c>
      <c r="T239" s="174">
        <v>6</v>
      </c>
      <c r="U239" s="174">
        <v>53</v>
      </c>
      <c r="V239" s="199">
        <v>627</v>
      </c>
      <c r="W239" s="199">
        <v>280</v>
      </c>
      <c r="X239" s="199">
        <v>471</v>
      </c>
      <c r="Y239" s="199">
        <v>545</v>
      </c>
    </row>
    <row r="240" spans="1:25" ht="12" customHeight="1">
      <c r="A240" s="142" t="s">
        <v>693</v>
      </c>
      <c r="B240" s="198">
        <v>1077</v>
      </c>
      <c r="C240" s="199">
        <f>SUM(K240:L240)</f>
        <v>2137</v>
      </c>
      <c r="D240" s="199">
        <f>SUM(E240:H240)</f>
        <v>212</v>
      </c>
      <c r="E240" s="174">
        <v>14</v>
      </c>
      <c r="F240" s="174">
        <v>56</v>
      </c>
      <c r="G240" s="174">
        <v>15</v>
      </c>
      <c r="H240" s="174">
        <v>127</v>
      </c>
      <c r="I240" s="199">
        <v>1263</v>
      </c>
      <c r="J240" s="199">
        <v>662</v>
      </c>
      <c r="K240" s="199">
        <v>1037</v>
      </c>
      <c r="L240" s="199">
        <v>1100</v>
      </c>
      <c r="M240" s="197"/>
      <c r="N240" s="202" t="s">
        <v>676</v>
      </c>
      <c r="O240" s="198">
        <v>36</v>
      </c>
      <c r="P240" s="199">
        <f>SUM(X240:Y240)</f>
        <v>64</v>
      </c>
      <c r="Q240" s="199">
        <f>SUM(R240:U240)</f>
        <v>10</v>
      </c>
      <c r="R240" s="174">
        <v>0</v>
      </c>
      <c r="S240" s="174">
        <v>3</v>
      </c>
      <c r="T240" s="174">
        <v>0</v>
      </c>
      <c r="U240" s="174">
        <v>7</v>
      </c>
      <c r="V240" s="199">
        <v>37</v>
      </c>
      <c r="W240" s="199">
        <v>17</v>
      </c>
      <c r="X240" s="199">
        <v>38</v>
      </c>
      <c r="Y240" s="199">
        <v>26</v>
      </c>
    </row>
    <row r="241" spans="1:25" ht="12" customHeight="1">
      <c r="A241" s="142" t="s">
        <v>676</v>
      </c>
      <c r="B241" s="198">
        <v>902</v>
      </c>
      <c r="C241" s="199">
        <f>SUM(K241:L241)</f>
        <v>1799</v>
      </c>
      <c r="D241" s="199">
        <f>SUM(E241:H241)</f>
        <v>137</v>
      </c>
      <c r="E241" s="174">
        <v>8</v>
      </c>
      <c r="F241" s="174">
        <v>42</v>
      </c>
      <c r="G241" s="174">
        <v>5</v>
      </c>
      <c r="H241" s="174">
        <v>82</v>
      </c>
      <c r="I241" s="199">
        <v>1022</v>
      </c>
      <c r="J241" s="199">
        <v>640</v>
      </c>
      <c r="K241" s="199">
        <v>872</v>
      </c>
      <c r="L241" s="199">
        <v>927</v>
      </c>
      <c r="M241" s="197"/>
      <c r="O241" s="198"/>
      <c r="P241" s="199"/>
      <c r="Q241" s="199"/>
      <c r="R241" s="199"/>
      <c r="S241" s="199"/>
      <c r="T241" s="199"/>
      <c r="U241" s="199"/>
      <c r="V241" s="199"/>
      <c r="W241" s="199"/>
      <c r="X241" s="199"/>
      <c r="Y241" s="199"/>
    </row>
    <row r="242" spans="1:25" ht="12" customHeight="1">
      <c r="A242" s="142" t="s">
        <v>677</v>
      </c>
      <c r="B242" s="198">
        <v>590</v>
      </c>
      <c r="C242" s="199">
        <f>SUM(K242:L242)</f>
        <v>1191</v>
      </c>
      <c r="D242" s="199">
        <f>SUM(E242:H242)</f>
        <v>136</v>
      </c>
      <c r="E242" s="174">
        <v>6</v>
      </c>
      <c r="F242" s="174">
        <v>32</v>
      </c>
      <c r="G242" s="174">
        <v>6</v>
      </c>
      <c r="H242" s="174">
        <v>92</v>
      </c>
      <c r="I242" s="199">
        <v>653</v>
      </c>
      <c r="J242" s="199">
        <v>402</v>
      </c>
      <c r="K242" s="199">
        <v>589</v>
      </c>
      <c r="L242" s="199">
        <v>602</v>
      </c>
      <c r="M242" s="197"/>
      <c r="N242" s="184" t="s">
        <v>797</v>
      </c>
      <c r="O242" s="198">
        <f>SUM(O243:O245)</f>
        <v>2904</v>
      </c>
      <c r="P242" s="199">
        <f>SUM(X242:Y242)</f>
        <v>5598</v>
      </c>
      <c r="Q242" s="199">
        <f>SUM(R242:U242)</f>
        <v>658</v>
      </c>
      <c r="R242" s="199">
        <f t="shared" ref="R242:Y242" si="84">SUM(R243:R245)</f>
        <v>49</v>
      </c>
      <c r="S242" s="199">
        <f t="shared" si="84"/>
        <v>163</v>
      </c>
      <c r="T242" s="199">
        <f t="shared" si="84"/>
        <v>40</v>
      </c>
      <c r="U242" s="199">
        <f t="shared" si="84"/>
        <v>406</v>
      </c>
      <c r="V242" s="199">
        <f t="shared" si="84"/>
        <v>3449</v>
      </c>
      <c r="W242" s="199">
        <f t="shared" si="84"/>
        <v>1491</v>
      </c>
      <c r="X242" s="199">
        <f t="shared" si="84"/>
        <v>2625</v>
      </c>
      <c r="Y242" s="199">
        <f t="shared" si="84"/>
        <v>2973</v>
      </c>
    </row>
    <row r="243" spans="1:25" ht="12" customHeight="1">
      <c r="A243" s="142" t="s">
        <v>679</v>
      </c>
      <c r="B243" s="198">
        <v>773</v>
      </c>
      <c r="C243" s="199">
        <f>SUM(K243:L243)</f>
        <v>1464</v>
      </c>
      <c r="D243" s="199">
        <f>SUM(E243:H243)</f>
        <v>125</v>
      </c>
      <c r="E243" s="174">
        <v>11</v>
      </c>
      <c r="F243" s="174">
        <v>30</v>
      </c>
      <c r="G243" s="174">
        <v>11</v>
      </c>
      <c r="H243" s="174">
        <v>73</v>
      </c>
      <c r="I243" s="199">
        <v>866</v>
      </c>
      <c r="J243" s="199">
        <v>473</v>
      </c>
      <c r="K243" s="199">
        <v>740</v>
      </c>
      <c r="L243" s="199">
        <v>724</v>
      </c>
      <c r="M243" s="197"/>
      <c r="N243" s="202" t="s">
        <v>693</v>
      </c>
      <c r="O243" s="198">
        <v>1229</v>
      </c>
      <c r="P243" s="199">
        <f>SUM(X243:Y243)</f>
        <v>2373</v>
      </c>
      <c r="Q243" s="199">
        <f>SUM(R243:U243)</f>
        <v>292</v>
      </c>
      <c r="R243" s="174">
        <v>20</v>
      </c>
      <c r="S243" s="174">
        <v>73</v>
      </c>
      <c r="T243" s="174">
        <v>20</v>
      </c>
      <c r="U243" s="174">
        <v>179</v>
      </c>
      <c r="V243" s="199">
        <v>1535</v>
      </c>
      <c r="W243" s="199">
        <v>546</v>
      </c>
      <c r="X243" s="199">
        <v>1098</v>
      </c>
      <c r="Y243" s="199">
        <v>1275</v>
      </c>
    </row>
    <row r="244" spans="1:25" ht="12" customHeight="1">
      <c r="B244" s="198"/>
      <c r="C244" s="199"/>
      <c r="D244" s="199"/>
      <c r="E244" s="199"/>
      <c r="F244" s="199"/>
      <c r="G244" s="199"/>
      <c r="H244" s="199"/>
      <c r="I244" s="199"/>
      <c r="J244" s="199"/>
      <c r="K244" s="199"/>
      <c r="L244" s="199"/>
      <c r="M244" s="197"/>
      <c r="N244" s="202" t="s">
        <v>676</v>
      </c>
      <c r="O244" s="198">
        <v>776</v>
      </c>
      <c r="P244" s="199">
        <f>SUM(X244:Y244)</f>
        <v>1516</v>
      </c>
      <c r="Q244" s="199">
        <f>SUM(R244:U244)</f>
        <v>155</v>
      </c>
      <c r="R244" s="174">
        <v>12</v>
      </c>
      <c r="S244" s="174">
        <v>36</v>
      </c>
      <c r="T244" s="174">
        <v>11</v>
      </c>
      <c r="U244" s="174">
        <v>96</v>
      </c>
      <c r="V244" s="199">
        <v>894</v>
      </c>
      <c r="W244" s="199">
        <v>467</v>
      </c>
      <c r="X244" s="199">
        <v>733</v>
      </c>
      <c r="Y244" s="199">
        <v>783</v>
      </c>
    </row>
    <row r="245" spans="1:25" ht="12" customHeight="1">
      <c r="A245" s="1" t="s">
        <v>798</v>
      </c>
      <c r="B245" s="205">
        <f>SUM(B246:B250)</f>
        <v>2743</v>
      </c>
      <c r="C245" s="199">
        <f t="shared" ref="C245:C250" si="85">SUM(K245:L245)</f>
        <v>5635</v>
      </c>
      <c r="D245" s="199">
        <f t="shared" ref="D245:D250" si="86">SUM(E245:H245)</f>
        <v>561</v>
      </c>
      <c r="E245" s="199">
        <f t="shared" ref="E245:L245" si="87">SUM(E246:E250)</f>
        <v>28</v>
      </c>
      <c r="F245" s="199">
        <f t="shared" si="87"/>
        <v>117</v>
      </c>
      <c r="G245" s="199">
        <f t="shared" si="87"/>
        <v>36</v>
      </c>
      <c r="H245" s="199">
        <f t="shared" si="87"/>
        <v>380</v>
      </c>
      <c r="I245" s="199">
        <f t="shared" si="87"/>
        <v>3130</v>
      </c>
      <c r="J245" s="199">
        <f t="shared" si="87"/>
        <v>1944</v>
      </c>
      <c r="K245" s="199">
        <f t="shared" si="87"/>
        <v>2689</v>
      </c>
      <c r="L245" s="199">
        <f t="shared" si="87"/>
        <v>2946</v>
      </c>
      <c r="M245" s="197"/>
      <c r="N245" s="202" t="s">
        <v>677</v>
      </c>
      <c r="O245" s="198">
        <v>899</v>
      </c>
      <c r="P245" s="199">
        <f>SUM(X245:Y245)</f>
        <v>1709</v>
      </c>
      <c r="Q245" s="199">
        <f>SUM(R245:U245)</f>
        <v>211</v>
      </c>
      <c r="R245" s="174">
        <v>17</v>
      </c>
      <c r="S245" s="174">
        <v>54</v>
      </c>
      <c r="T245" s="174">
        <v>9</v>
      </c>
      <c r="U245" s="174">
        <v>131</v>
      </c>
      <c r="V245" s="199">
        <v>1020</v>
      </c>
      <c r="W245" s="199">
        <v>478</v>
      </c>
      <c r="X245" s="199">
        <v>794</v>
      </c>
      <c r="Y245" s="199">
        <v>915</v>
      </c>
    </row>
    <row r="246" spans="1:25" ht="12" customHeight="1">
      <c r="A246" s="142" t="s">
        <v>693</v>
      </c>
      <c r="B246" s="198">
        <v>509</v>
      </c>
      <c r="C246" s="199">
        <f t="shared" si="85"/>
        <v>1135</v>
      </c>
      <c r="D246" s="199">
        <f t="shared" si="86"/>
        <v>170</v>
      </c>
      <c r="E246" s="174">
        <v>3</v>
      </c>
      <c r="F246" s="174">
        <v>17</v>
      </c>
      <c r="G246" s="174">
        <v>8</v>
      </c>
      <c r="H246" s="174">
        <v>142</v>
      </c>
      <c r="I246" s="199">
        <v>668</v>
      </c>
      <c r="J246" s="199">
        <v>297</v>
      </c>
      <c r="K246" s="199">
        <v>553</v>
      </c>
      <c r="L246" s="199">
        <v>582</v>
      </c>
      <c r="M246" s="197"/>
      <c r="O246" s="198"/>
      <c r="P246" s="199"/>
      <c r="Q246" s="199"/>
      <c r="R246" s="199"/>
      <c r="S246" s="199"/>
      <c r="T246" s="199"/>
      <c r="U246" s="199"/>
      <c r="V246" s="199"/>
      <c r="W246" s="199"/>
      <c r="X246" s="199"/>
      <c r="Y246" s="199"/>
    </row>
    <row r="247" spans="1:25" ht="12" customHeight="1">
      <c r="A247" s="142" t="s">
        <v>676</v>
      </c>
      <c r="B247" s="198">
        <v>306</v>
      </c>
      <c r="C247" s="199">
        <f t="shared" si="85"/>
        <v>626</v>
      </c>
      <c r="D247" s="199">
        <f t="shared" si="86"/>
        <v>52</v>
      </c>
      <c r="E247" s="174">
        <v>9</v>
      </c>
      <c r="F247" s="174">
        <v>17</v>
      </c>
      <c r="G247" s="174">
        <v>4</v>
      </c>
      <c r="H247" s="174">
        <v>22</v>
      </c>
      <c r="I247" s="199">
        <v>370</v>
      </c>
      <c r="J247" s="199">
        <v>204</v>
      </c>
      <c r="K247" s="199">
        <v>296</v>
      </c>
      <c r="L247" s="199">
        <v>330</v>
      </c>
      <c r="M247" s="197"/>
      <c r="N247" s="184" t="s">
        <v>799</v>
      </c>
      <c r="O247" s="198">
        <f>SUM(O248:O249)</f>
        <v>882</v>
      </c>
      <c r="P247" s="199">
        <f>SUM(X247:Y247)</f>
        <v>1741</v>
      </c>
      <c r="Q247" s="199">
        <f>SUM(R247:U247)</f>
        <v>174</v>
      </c>
      <c r="R247" s="199">
        <f t="shared" ref="R247:Y247" si="88">SUM(R248:R249)</f>
        <v>13</v>
      </c>
      <c r="S247" s="199">
        <f t="shared" si="88"/>
        <v>42</v>
      </c>
      <c r="T247" s="199">
        <f t="shared" si="88"/>
        <v>8</v>
      </c>
      <c r="U247" s="199">
        <f t="shared" si="88"/>
        <v>111</v>
      </c>
      <c r="V247" s="199">
        <f t="shared" si="88"/>
        <v>1030</v>
      </c>
      <c r="W247" s="199">
        <f t="shared" si="88"/>
        <v>537</v>
      </c>
      <c r="X247" s="199">
        <f t="shared" si="88"/>
        <v>853</v>
      </c>
      <c r="Y247" s="199">
        <f t="shared" si="88"/>
        <v>888</v>
      </c>
    </row>
    <row r="248" spans="1:25" ht="12" customHeight="1">
      <c r="A248" s="142" t="s">
        <v>677</v>
      </c>
      <c r="B248" s="198">
        <v>668</v>
      </c>
      <c r="C248" s="199">
        <f t="shared" si="85"/>
        <v>1372</v>
      </c>
      <c r="D248" s="199">
        <f t="shared" si="86"/>
        <v>138</v>
      </c>
      <c r="E248" s="174">
        <v>6</v>
      </c>
      <c r="F248" s="174">
        <v>35</v>
      </c>
      <c r="G248" s="174">
        <v>11</v>
      </c>
      <c r="H248" s="174">
        <v>86</v>
      </c>
      <c r="I248" s="199">
        <v>760</v>
      </c>
      <c r="J248" s="199">
        <v>474</v>
      </c>
      <c r="K248" s="199">
        <v>657</v>
      </c>
      <c r="L248" s="199">
        <v>715</v>
      </c>
      <c r="M248" s="197"/>
      <c r="N248" s="202" t="s">
        <v>693</v>
      </c>
      <c r="O248" s="198">
        <v>637</v>
      </c>
      <c r="P248" s="199">
        <f>SUM(X248:Y248)</f>
        <v>1194</v>
      </c>
      <c r="Q248" s="199">
        <f>SUM(R248:U248)</f>
        <v>102</v>
      </c>
      <c r="R248" s="174">
        <v>9</v>
      </c>
      <c r="S248" s="174">
        <v>20</v>
      </c>
      <c r="T248" s="174">
        <v>5</v>
      </c>
      <c r="U248" s="174">
        <v>68</v>
      </c>
      <c r="V248" s="199">
        <v>706</v>
      </c>
      <c r="W248" s="199">
        <v>386</v>
      </c>
      <c r="X248" s="199">
        <v>591</v>
      </c>
      <c r="Y248" s="199">
        <v>603</v>
      </c>
    </row>
    <row r="249" spans="1:25" ht="12" customHeight="1">
      <c r="A249" s="142" t="s">
        <v>679</v>
      </c>
      <c r="B249" s="198">
        <v>642</v>
      </c>
      <c r="C249" s="199">
        <f t="shared" si="85"/>
        <v>1312</v>
      </c>
      <c r="D249" s="199">
        <f t="shared" si="86"/>
        <v>101</v>
      </c>
      <c r="E249" s="154">
        <v>6</v>
      </c>
      <c r="F249" s="154">
        <v>20</v>
      </c>
      <c r="G249" s="154">
        <v>8</v>
      </c>
      <c r="H249" s="154">
        <v>67</v>
      </c>
      <c r="I249" s="199">
        <v>738</v>
      </c>
      <c r="J249" s="199">
        <v>473</v>
      </c>
      <c r="K249" s="199">
        <v>635</v>
      </c>
      <c r="L249" s="199">
        <v>677</v>
      </c>
      <c r="M249" s="197"/>
      <c r="N249" s="202" t="s">
        <v>676</v>
      </c>
      <c r="O249" s="198">
        <v>245</v>
      </c>
      <c r="P249" s="199">
        <f>SUM(X249:Y249)</f>
        <v>547</v>
      </c>
      <c r="Q249" s="199">
        <f>SUM(R249:U249)</f>
        <v>72</v>
      </c>
      <c r="R249" s="174">
        <v>4</v>
      </c>
      <c r="S249" s="174">
        <v>22</v>
      </c>
      <c r="T249" s="174">
        <v>3</v>
      </c>
      <c r="U249" s="174">
        <v>43</v>
      </c>
      <c r="V249" s="199">
        <v>324</v>
      </c>
      <c r="W249" s="199">
        <v>151</v>
      </c>
      <c r="X249" s="199">
        <v>262</v>
      </c>
      <c r="Y249" s="199">
        <v>285</v>
      </c>
    </row>
    <row r="250" spans="1:25" ht="12" customHeight="1">
      <c r="A250" s="142" t="s">
        <v>680</v>
      </c>
      <c r="B250" s="198">
        <v>618</v>
      </c>
      <c r="C250" s="199">
        <f t="shared" si="85"/>
        <v>1190</v>
      </c>
      <c r="D250" s="199">
        <f t="shared" si="86"/>
        <v>100</v>
      </c>
      <c r="E250" s="174">
        <v>4</v>
      </c>
      <c r="F250" s="174">
        <v>28</v>
      </c>
      <c r="G250" s="174">
        <v>5</v>
      </c>
      <c r="H250" s="174">
        <v>63</v>
      </c>
      <c r="I250" s="199">
        <v>594</v>
      </c>
      <c r="J250" s="199">
        <v>496</v>
      </c>
      <c r="K250" s="199">
        <v>548</v>
      </c>
      <c r="L250" s="199">
        <v>642</v>
      </c>
      <c r="M250" s="197"/>
      <c r="O250" s="198"/>
      <c r="P250" s="199"/>
      <c r="Q250" s="199"/>
      <c r="R250" s="199"/>
      <c r="S250" s="199"/>
      <c r="T250" s="199"/>
      <c r="U250" s="199"/>
      <c r="V250" s="199"/>
      <c r="W250" s="199"/>
      <c r="X250" s="199"/>
      <c r="Y250" s="199"/>
    </row>
    <row r="251" spans="1:25" ht="12" customHeight="1">
      <c r="B251" s="198"/>
      <c r="C251" s="199"/>
      <c r="D251" s="199"/>
      <c r="E251" s="199"/>
      <c r="F251" s="199"/>
      <c r="G251" s="199"/>
      <c r="H251" s="199"/>
      <c r="I251" s="199"/>
      <c r="J251" s="199"/>
      <c r="K251" s="199"/>
      <c r="L251" s="199"/>
      <c r="M251" s="197"/>
      <c r="N251" s="184" t="s">
        <v>800</v>
      </c>
      <c r="O251" s="198">
        <f>SUM(O252:O255)</f>
        <v>3768</v>
      </c>
      <c r="P251" s="199">
        <f>SUM(X251:Y251)</f>
        <v>7446</v>
      </c>
      <c r="Q251" s="199">
        <f>SUM(R251:U251)</f>
        <v>827</v>
      </c>
      <c r="R251" s="199">
        <f t="shared" ref="R251:Y251" si="89">SUM(R252:R255)</f>
        <v>40</v>
      </c>
      <c r="S251" s="199">
        <f t="shared" si="89"/>
        <v>175</v>
      </c>
      <c r="T251" s="199">
        <f t="shared" si="89"/>
        <v>60</v>
      </c>
      <c r="U251" s="199">
        <f t="shared" si="89"/>
        <v>552</v>
      </c>
      <c r="V251" s="199">
        <f t="shared" si="89"/>
        <v>4826</v>
      </c>
      <c r="W251" s="199">
        <f t="shared" si="89"/>
        <v>1793</v>
      </c>
      <c r="X251" s="199">
        <f t="shared" si="89"/>
        <v>3680</v>
      </c>
      <c r="Y251" s="199">
        <f t="shared" si="89"/>
        <v>3766</v>
      </c>
    </row>
    <row r="252" spans="1:25" ht="12" customHeight="1">
      <c r="A252" s="1" t="s">
        <v>801</v>
      </c>
      <c r="B252" s="205">
        <f>SUM(B253:B255)</f>
        <v>2327</v>
      </c>
      <c r="C252" s="199">
        <f>SUM(K252:L252)</f>
        <v>4719</v>
      </c>
      <c r="D252" s="199">
        <f>SUM(E252:H252)</f>
        <v>503</v>
      </c>
      <c r="E252" s="199">
        <f t="shared" ref="E252:L252" si="90">SUM(E253:E255)</f>
        <v>41</v>
      </c>
      <c r="F252" s="199">
        <f t="shared" si="90"/>
        <v>142</v>
      </c>
      <c r="G252" s="199">
        <f t="shared" si="90"/>
        <v>31</v>
      </c>
      <c r="H252" s="199">
        <f t="shared" si="90"/>
        <v>289</v>
      </c>
      <c r="I252" s="199">
        <f t="shared" si="90"/>
        <v>2719</v>
      </c>
      <c r="J252" s="199">
        <f t="shared" si="90"/>
        <v>1497</v>
      </c>
      <c r="K252" s="199">
        <f t="shared" si="90"/>
        <v>2303</v>
      </c>
      <c r="L252" s="199">
        <f t="shared" si="90"/>
        <v>2416</v>
      </c>
      <c r="M252" s="197"/>
      <c r="N252" s="202" t="s">
        <v>680</v>
      </c>
      <c r="O252" s="198">
        <v>345</v>
      </c>
      <c r="P252" s="199">
        <f>SUM(X252:Y252)</f>
        <v>707</v>
      </c>
      <c r="Q252" s="199">
        <f>SUM(R252:U252)</f>
        <v>89</v>
      </c>
      <c r="R252" s="174">
        <v>5</v>
      </c>
      <c r="S252" s="174">
        <v>23</v>
      </c>
      <c r="T252" s="174">
        <v>7</v>
      </c>
      <c r="U252" s="174">
        <v>54</v>
      </c>
      <c r="V252" s="199">
        <v>510</v>
      </c>
      <c r="W252" s="199">
        <v>108</v>
      </c>
      <c r="X252" s="199">
        <v>363</v>
      </c>
      <c r="Y252" s="199">
        <v>344</v>
      </c>
    </row>
    <row r="253" spans="1:25" ht="12" customHeight="1">
      <c r="A253" s="142" t="s">
        <v>693</v>
      </c>
      <c r="B253" s="198">
        <v>881</v>
      </c>
      <c r="C253" s="199">
        <f>SUM(K253:L253)</f>
        <v>1842</v>
      </c>
      <c r="D253" s="199">
        <f>SUM(E253:H253)</f>
        <v>205</v>
      </c>
      <c r="E253" s="174">
        <v>17</v>
      </c>
      <c r="F253" s="174">
        <v>61</v>
      </c>
      <c r="G253" s="174">
        <v>10</v>
      </c>
      <c r="H253" s="174">
        <v>117</v>
      </c>
      <c r="I253" s="199">
        <v>1038</v>
      </c>
      <c r="J253" s="199">
        <v>599</v>
      </c>
      <c r="K253" s="199">
        <v>917</v>
      </c>
      <c r="L253" s="199">
        <v>925</v>
      </c>
      <c r="M253" s="197"/>
      <c r="N253" s="202" t="s">
        <v>682</v>
      </c>
      <c r="O253" s="198">
        <v>51</v>
      </c>
      <c r="P253" s="199">
        <f>SUM(X253:Y253)</f>
        <v>91</v>
      </c>
      <c r="Q253" s="199">
        <f>SUM(R253:U253)</f>
        <v>5</v>
      </c>
      <c r="R253" s="174">
        <v>1</v>
      </c>
      <c r="S253" s="174">
        <v>2</v>
      </c>
      <c r="T253" s="174">
        <v>1</v>
      </c>
      <c r="U253" s="174">
        <v>1</v>
      </c>
      <c r="V253" s="199">
        <v>65</v>
      </c>
      <c r="W253" s="199">
        <v>21</v>
      </c>
      <c r="X253" s="199">
        <v>41</v>
      </c>
      <c r="Y253" s="199">
        <v>50</v>
      </c>
    </row>
    <row r="254" spans="1:25" ht="12" customHeight="1">
      <c r="A254" s="142" t="s">
        <v>676</v>
      </c>
      <c r="B254" s="198">
        <v>767</v>
      </c>
      <c r="C254" s="199">
        <f>SUM(K254:L254)</f>
        <v>1583</v>
      </c>
      <c r="D254" s="199">
        <f>SUM(E254:H254)</f>
        <v>175</v>
      </c>
      <c r="E254" s="174">
        <v>14</v>
      </c>
      <c r="F254" s="174">
        <v>38</v>
      </c>
      <c r="G254" s="174">
        <v>11</v>
      </c>
      <c r="H254" s="174">
        <v>112</v>
      </c>
      <c r="I254" s="199">
        <v>969</v>
      </c>
      <c r="J254" s="199">
        <v>439</v>
      </c>
      <c r="K254" s="199">
        <v>766</v>
      </c>
      <c r="L254" s="199">
        <v>817</v>
      </c>
      <c r="M254" s="197"/>
      <c r="N254" s="202" t="s">
        <v>684</v>
      </c>
      <c r="O254" s="198">
        <v>1030</v>
      </c>
      <c r="P254" s="199">
        <f>SUM(X254:Y254)</f>
        <v>2212</v>
      </c>
      <c r="Q254" s="199">
        <f>SUM(R254:U254)</f>
        <v>222</v>
      </c>
      <c r="R254" s="174">
        <v>11</v>
      </c>
      <c r="S254" s="174">
        <v>39</v>
      </c>
      <c r="T254" s="174">
        <v>18</v>
      </c>
      <c r="U254" s="174">
        <v>154</v>
      </c>
      <c r="V254" s="199">
        <v>1400</v>
      </c>
      <c r="W254" s="199">
        <v>590</v>
      </c>
      <c r="X254" s="199">
        <v>1070</v>
      </c>
      <c r="Y254" s="199">
        <v>1142</v>
      </c>
    </row>
    <row r="255" spans="1:25" ht="12" customHeight="1">
      <c r="A255" s="142" t="s">
        <v>677</v>
      </c>
      <c r="B255" s="198">
        <v>679</v>
      </c>
      <c r="C255" s="199">
        <f>SUM(K255:L255)</f>
        <v>1294</v>
      </c>
      <c r="D255" s="199">
        <f>SUM(E255:H255)</f>
        <v>123</v>
      </c>
      <c r="E255" s="174">
        <v>10</v>
      </c>
      <c r="F255" s="174">
        <v>43</v>
      </c>
      <c r="G255" s="174">
        <v>10</v>
      </c>
      <c r="H255" s="174">
        <v>60</v>
      </c>
      <c r="I255" s="199">
        <v>712</v>
      </c>
      <c r="J255" s="199">
        <v>459</v>
      </c>
      <c r="K255" s="199">
        <v>620</v>
      </c>
      <c r="L255" s="199">
        <v>674</v>
      </c>
      <c r="M255" s="197"/>
      <c r="N255" s="202" t="s">
        <v>686</v>
      </c>
      <c r="O255" s="198">
        <v>2342</v>
      </c>
      <c r="P255" s="199">
        <f>SUM(X255:Y255)</f>
        <v>4436</v>
      </c>
      <c r="Q255" s="199">
        <f>SUM(R255:U255)</f>
        <v>511</v>
      </c>
      <c r="R255" s="174">
        <v>23</v>
      </c>
      <c r="S255" s="174">
        <v>111</v>
      </c>
      <c r="T255" s="174">
        <v>34</v>
      </c>
      <c r="U255" s="174">
        <v>343</v>
      </c>
      <c r="V255" s="199">
        <v>2851</v>
      </c>
      <c r="W255" s="199">
        <v>1074</v>
      </c>
      <c r="X255" s="199">
        <v>2206</v>
      </c>
      <c r="Y255" s="199">
        <v>2230</v>
      </c>
    </row>
    <row r="256" spans="1:25" ht="12" customHeight="1">
      <c r="B256" s="198"/>
      <c r="C256" s="199"/>
      <c r="D256" s="199"/>
      <c r="E256" s="199"/>
      <c r="F256" s="199"/>
      <c r="G256" s="199"/>
      <c r="H256" s="199"/>
      <c r="I256" s="199"/>
      <c r="J256" s="199"/>
      <c r="K256" s="199"/>
      <c r="L256" s="199"/>
      <c r="M256" s="197"/>
      <c r="O256" s="198"/>
      <c r="P256" s="199"/>
      <c r="Q256" s="199"/>
      <c r="R256" s="199"/>
      <c r="S256" s="199"/>
      <c r="T256" s="199"/>
      <c r="U256" s="199"/>
      <c r="V256" s="199"/>
      <c r="W256" s="199"/>
      <c r="X256" s="199"/>
      <c r="Y256" s="199"/>
    </row>
    <row r="257" spans="1:25" ht="12" customHeight="1">
      <c r="A257" s="1" t="s">
        <v>802</v>
      </c>
      <c r="B257" s="205">
        <f>SUM(B258:B261)</f>
        <v>1431</v>
      </c>
      <c r="C257" s="199">
        <f>SUM(K257:L257)</f>
        <v>2897</v>
      </c>
      <c r="D257" s="199">
        <f>SUM(E257:H257)</f>
        <v>371</v>
      </c>
      <c r="E257" s="199">
        <f t="shared" ref="E257:L257" si="91">SUM(E258:E261)</f>
        <v>24</v>
      </c>
      <c r="F257" s="199">
        <f t="shared" si="91"/>
        <v>96</v>
      </c>
      <c r="G257" s="199">
        <f t="shared" si="91"/>
        <v>17</v>
      </c>
      <c r="H257" s="199">
        <f t="shared" si="91"/>
        <v>234</v>
      </c>
      <c r="I257" s="199">
        <f t="shared" si="91"/>
        <v>1691</v>
      </c>
      <c r="J257" s="199">
        <f t="shared" si="91"/>
        <v>835</v>
      </c>
      <c r="K257" s="199">
        <f t="shared" si="91"/>
        <v>1404</v>
      </c>
      <c r="L257" s="199">
        <f t="shared" si="91"/>
        <v>1493</v>
      </c>
      <c r="M257" s="197"/>
      <c r="N257" s="184" t="s">
        <v>803</v>
      </c>
      <c r="O257" s="198">
        <f>SUM(O258:O259)</f>
        <v>1065</v>
      </c>
      <c r="P257" s="199">
        <f>SUM(X257:Y257)</f>
        <v>2090</v>
      </c>
      <c r="Q257" s="199">
        <f>SUM(R257:U257)</f>
        <v>202</v>
      </c>
      <c r="R257" s="199">
        <f t="shared" ref="R257:Y257" si="92">SUM(R258:R259)</f>
        <v>10</v>
      </c>
      <c r="S257" s="199">
        <f t="shared" si="92"/>
        <v>50</v>
      </c>
      <c r="T257" s="199">
        <f t="shared" si="92"/>
        <v>8</v>
      </c>
      <c r="U257" s="199">
        <f t="shared" si="92"/>
        <v>134</v>
      </c>
      <c r="V257" s="199">
        <f t="shared" si="92"/>
        <v>1305</v>
      </c>
      <c r="W257" s="199">
        <f t="shared" si="92"/>
        <v>583</v>
      </c>
      <c r="X257" s="199">
        <f t="shared" si="92"/>
        <v>1049</v>
      </c>
      <c r="Y257" s="199">
        <f t="shared" si="92"/>
        <v>1041</v>
      </c>
    </row>
    <row r="258" spans="1:25" ht="12" customHeight="1">
      <c r="A258" s="142" t="s">
        <v>676</v>
      </c>
      <c r="B258" s="198">
        <v>250</v>
      </c>
      <c r="C258" s="199">
        <f>SUM(K258:L258)</f>
        <v>505</v>
      </c>
      <c r="D258" s="199">
        <f>SUM(E258:H258)</f>
        <v>55</v>
      </c>
      <c r="E258" s="174">
        <v>3</v>
      </c>
      <c r="F258" s="174">
        <v>12</v>
      </c>
      <c r="G258" s="174">
        <v>2</v>
      </c>
      <c r="H258" s="174">
        <v>38</v>
      </c>
      <c r="I258" s="199">
        <v>299</v>
      </c>
      <c r="J258" s="199">
        <v>151</v>
      </c>
      <c r="K258" s="199">
        <v>250</v>
      </c>
      <c r="L258" s="199">
        <v>255</v>
      </c>
      <c r="M258" s="197"/>
      <c r="N258" s="202" t="s">
        <v>693</v>
      </c>
      <c r="O258" s="198">
        <v>415</v>
      </c>
      <c r="P258" s="199">
        <f>SUM(X258:Y258)</f>
        <v>765</v>
      </c>
      <c r="Q258" s="199">
        <f>SUM(R258:U258)</f>
        <v>70</v>
      </c>
      <c r="R258" s="174">
        <v>4</v>
      </c>
      <c r="S258" s="174">
        <v>22</v>
      </c>
      <c r="T258" s="174">
        <v>2</v>
      </c>
      <c r="U258" s="174">
        <v>42</v>
      </c>
      <c r="V258" s="199">
        <v>484</v>
      </c>
      <c r="W258" s="199">
        <v>211</v>
      </c>
      <c r="X258" s="199">
        <v>385</v>
      </c>
      <c r="Y258" s="199">
        <v>380</v>
      </c>
    </row>
    <row r="259" spans="1:25" ht="12" customHeight="1">
      <c r="A259" s="142" t="s">
        <v>677</v>
      </c>
      <c r="B259" s="198">
        <v>397</v>
      </c>
      <c r="C259" s="199">
        <f>SUM(K259:L259)</f>
        <v>760</v>
      </c>
      <c r="D259" s="199">
        <f>SUM(E259:H259)</f>
        <v>86</v>
      </c>
      <c r="E259" s="174">
        <v>4</v>
      </c>
      <c r="F259" s="174">
        <v>27</v>
      </c>
      <c r="G259" s="174">
        <v>3</v>
      </c>
      <c r="H259" s="174">
        <v>52</v>
      </c>
      <c r="I259" s="199">
        <v>402</v>
      </c>
      <c r="J259" s="199">
        <v>272</v>
      </c>
      <c r="K259" s="199">
        <v>350</v>
      </c>
      <c r="L259" s="199">
        <v>410</v>
      </c>
      <c r="M259" s="197"/>
      <c r="N259" s="202" t="s">
        <v>676</v>
      </c>
      <c r="O259" s="198">
        <v>650</v>
      </c>
      <c r="P259" s="199">
        <f>SUM(X259:Y259)</f>
        <v>1325</v>
      </c>
      <c r="Q259" s="199">
        <f>SUM(R259:U259)</f>
        <v>132</v>
      </c>
      <c r="R259" s="174">
        <v>6</v>
      </c>
      <c r="S259" s="174">
        <v>28</v>
      </c>
      <c r="T259" s="174">
        <v>6</v>
      </c>
      <c r="U259" s="174">
        <v>92</v>
      </c>
      <c r="V259" s="199">
        <v>821</v>
      </c>
      <c r="W259" s="199">
        <v>372</v>
      </c>
      <c r="X259" s="199">
        <v>664</v>
      </c>
      <c r="Y259" s="199">
        <v>661</v>
      </c>
    </row>
    <row r="260" spans="1:25" ht="12" customHeight="1">
      <c r="A260" s="142" t="s">
        <v>679</v>
      </c>
      <c r="B260" s="198">
        <v>603</v>
      </c>
      <c r="C260" s="199">
        <f>SUM(K260:L260)</f>
        <v>1285</v>
      </c>
      <c r="D260" s="199">
        <f>SUM(E260:H260)</f>
        <v>210</v>
      </c>
      <c r="E260" s="174">
        <v>15</v>
      </c>
      <c r="F260" s="174">
        <v>53</v>
      </c>
      <c r="G260" s="174">
        <v>10</v>
      </c>
      <c r="H260" s="174">
        <v>132</v>
      </c>
      <c r="I260" s="199">
        <v>790</v>
      </c>
      <c r="J260" s="199">
        <v>285</v>
      </c>
      <c r="K260" s="199">
        <v>647</v>
      </c>
      <c r="L260" s="199">
        <v>638</v>
      </c>
      <c r="M260" s="197"/>
      <c r="O260" s="198"/>
      <c r="P260" s="199"/>
      <c r="Q260" s="199"/>
      <c r="R260" s="199"/>
      <c r="S260" s="199"/>
      <c r="T260" s="199"/>
      <c r="U260" s="199"/>
      <c r="V260" s="199"/>
      <c r="W260" s="199"/>
      <c r="X260" s="199"/>
      <c r="Y260" s="199"/>
    </row>
    <row r="261" spans="1:25" ht="12" customHeight="1">
      <c r="A261" s="142" t="s">
        <v>680</v>
      </c>
      <c r="B261" s="198">
        <v>181</v>
      </c>
      <c r="C261" s="199">
        <f>SUM(K261:L261)</f>
        <v>347</v>
      </c>
      <c r="D261" s="199">
        <f>SUM(E261:H261)</f>
        <v>20</v>
      </c>
      <c r="E261" s="174">
        <v>2</v>
      </c>
      <c r="F261" s="174">
        <v>4</v>
      </c>
      <c r="G261" s="174">
        <v>2</v>
      </c>
      <c r="H261" s="174">
        <v>12</v>
      </c>
      <c r="I261" s="199">
        <v>200</v>
      </c>
      <c r="J261" s="199">
        <v>127</v>
      </c>
      <c r="K261" s="199">
        <v>157</v>
      </c>
      <c r="L261" s="199">
        <v>190</v>
      </c>
      <c r="M261" s="197"/>
      <c r="N261" s="184" t="s">
        <v>804</v>
      </c>
      <c r="O261" s="198">
        <f>SUM(O262:O264)</f>
        <v>1379</v>
      </c>
      <c r="P261" s="199">
        <f>SUM(X261:Y261)</f>
        <v>2980</v>
      </c>
      <c r="Q261" s="199">
        <f>SUM(R261:U261)</f>
        <v>361</v>
      </c>
      <c r="R261" s="199">
        <f t="shared" ref="R261:Y261" si="93">SUM(R262:R264)</f>
        <v>30</v>
      </c>
      <c r="S261" s="199">
        <f t="shared" si="93"/>
        <v>89</v>
      </c>
      <c r="T261" s="199">
        <f t="shared" si="93"/>
        <v>25</v>
      </c>
      <c r="U261" s="199">
        <f t="shared" si="93"/>
        <v>217</v>
      </c>
      <c r="V261" s="199">
        <f t="shared" si="93"/>
        <v>1753</v>
      </c>
      <c r="W261" s="199">
        <f t="shared" si="93"/>
        <v>866</v>
      </c>
      <c r="X261" s="199">
        <f t="shared" si="93"/>
        <v>1480</v>
      </c>
      <c r="Y261" s="199">
        <f t="shared" si="93"/>
        <v>1500</v>
      </c>
    </row>
    <row r="262" spans="1:25" ht="12" customHeight="1">
      <c r="B262" s="31"/>
      <c r="C262" s="43"/>
      <c r="D262" s="43"/>
      <c r="E262" s="43"/>
      <c r="F262" s="43"/>
      <c r="G262" s="43"/>
      <c r="H262" s="43"/>
      <c r="I262" s="43"/>
      <c r="J262" s="228"/>
      <c r="K262" s="43"/>
      <c r="L262" s="43"/>
      <c r="M262" s="197"/>
      <c r="N262" s="202" t="s">
        <v>693</v>
      </c>
      <c r="O262" s="198">
        <v>517</v>
      </c>
      <c r="P262" s="199">
        <f>SUM(X262:Y262)</f>
        <v>1121</v>
      </c>
      <c r="Q262" s="199">
        <f>SUM(R262:U262)</f>
        <v>166</v>
      </c>
      <c r="R262" s="174">
        <v>9</v>
      </c>
      <c r="S262" s="174">
        <v>41</v>
      </c>
      <c r="T262" s="174">
        <v>13</v>
      </c>
      <c r="U262" s="174">
        <v>103</v>
      </c>
      <c r="V262" s="199">
        <v>650</v>
      </c>
      <c r="W262" s="199">
        <v>305</v>
      </c>
      <c r="X262" s="199">
        <v>558</v>
      </c>
      <c r="Y262" s="199">
        <v>563</v>
      </c>
    </row>
    <row r="263" spans="1:25" ht="12" customHeight="1">
      <c r="B263" s="31"/>
      <c r="C263" s="43"/>
      <c r="D263" s="43"/>
      <c r="E263" s="43"/>
      <c r="F263" s="43"/>
      <c r="G263" s="43"/>
      <c r="H263" s="43"/>
      <c r="I263" s="43"/>
      <c r="J263" s="228"/>
      <c r="K263" s="43"/>
      <c r="L263" s="43"/>
      <c r="M263" s="197"/>
      <c r="N263" s="202" t="s">
        <v>676</v>
      </c>
      <c r="O263" s="198">
        <v>337</v>
      </c>
      <c r="P263" s="199">
        <f>SUM(X263:Y263)</f>
        <v>768</v>
      </c>
      <c r="Q263" s="199">
        <f>SUM(R263:U263)</f>
        <v>91</v>
      </c>
      <c r="R263" s="174">
        <v>11</v>
      </c>
      <c r="S263" s="174">
        <v>26</v>
      </c>
      <c r="T263" s="174">
        <v>3</v>
      </c>
      <c r="U263" s="174">
        <v>51</v>
      </c>
      <c r="V263" s="199">
        <v>459</v>
      </c>
      <c r="W263" s="199">
        <v>218</v>
      </c>
      <c r="X263" s="199">
        <v>386</v>
      </c>
      <c r="Y263" s="199">
        <v>382</v>
      </c>
    </row>
    <row r="264" spans="1:25" ht="12" customHeight="1">
      <c r="B264" s="31"/>
      <c r="C264" s="43"/>
      <c r="D264" s="43"/>
      <c r="E264" s="43"/>
      <c r="F264" s="43"/>
      <c r="G264" s="43"/>
      <c r="H264" s="43"/>
      <c r="I264" s="43"/>
      <c r="J264" s="228"/>
      <c r="K264" s="43"/>
      <c r="L264" s="43"/>
      <c r="M264" s="197"/>
      <c r="N264" s="202" t="s">
        <v>677</v>
      </c>
      <c r="O264" s="198">
        <v>525</v>
      </c>
      <c r="P264" s="199">
        <f>SUM(X264:Y264)</f>
        <v>1091</v>
      </c>
      <c r="Q264" s="199">
        <f>SUM(R264:U264)</f>
        <v>104</v>
      </c>
      <c r="R264" s="174">
        <v>10</v>
      </c>
      <c r="S264" s="174">
        <v>22</v>
      </c>
      <c r="T264" s="174">
        <v>9</v>
      </c>
      <c r="U264" s="174">
        <v>63</v>
      </c>
      <c r="V264" s="199">
        <v>644</v>
      </c>
      <c r="W264" s="199">
        <v>343</v>
      </c>
      <c r="X264" s="199">
        <v>536</v>
      </c>
      <c r="Y264" s="199">
        <v>555</v>
      </c>
    </row>
    <row r="265" spans="1:25" ht="12" customHeight="1">
      <c r="B265" s="31"/>
      <c r="C265" s="43"/>
      <c r="D265" s="43"/>
      <c r="E265" s="43"/>
      <c r="F265" s="43"/>
      <c r="G265" s="43"/>
      <c r="H265" s="43"/>
      <c r="I265" s="43"/>
      <c r="J265" s="228"/>
      <c r="K265" s="43"/>
      <c r="L265" s="43"/>
      <c r="M265" s="197"/>
      <c r="O265" s="198"/>
      <c r="P265" s="199"/>
      <c r="Q265" s="199"/>
      <c r="R265" s="199"/>
      <c r="S265" s="199"/>
      <c r="T265" s="199"/>
      <c r="U265" s="199"/>
      <c r="V265" s="199"/>
      <c r="W265" s="199"/>
      <c r="X265" s="199"/>
      <c r="Y265" s="199"/>
    </row>
    <row r="266" spans="1:25" ht="12" customHeight="1">
      <c r="B266" s="31"/>
      <c r="C266" s="43"/>
      <c r="D266" s="43"/>
      <c r="E266" s="43"/>
      <c r="F266" s="43"/>
      <c r="G266" s="43"/>
      <c r="H266" s="43"/>
      <c r="I266" s="43"/>
      <c r="J266" s="228"/>
      <c r="K266" s="43"/>
      <c r="L266" s="43"/>
      <c r="M266" s="197"/>
      <c r="N266" s="184" t="s">
        <v>805</v>
      </c>
      <c r="O266" s="198">
        <f>SUM(O267:O269)</f>
        <v>2571</v>
      </c>
      <c r="P266" s="199">
        <f>SUM(X266:Y266)</f>
        <v>5758</v>
      </c>
      <c r="Q266" s="199">
        <f>SUM(R266:U266)</f>
        <v>852</v>
      </c>
      <c r="R266" s="199">
        <f t="shared" ref="R266:Y266" si="94">SUM(R267:R269)</f>
        <v>54</v>
      </c>
      <c r="S266" s="199">
        <f t="shared" si="94"/>
        <v>238</v>
      </c>
      <c r="T266" s="199">
        <f t="shared" si="94"/>
        <v>55</v>
      </c>
      <c r="U266" s="199">
        <f t="shared" si="94"/>
        <v>505</v>
      </c>
      <c r="V266" s="199">
        <f t="shared" si="94"/>
        <v>3519</v>
      </c>
      <c r="W266" s="199">
        <f t="shared" si="94"/>
        <v>1387</v>
      </c>
      <c r="X266" s="199">
        <f t="shared" si="94"/>
        <v>2792</v>
      </c>
      <c r="Y266" s="199">
        <f t="shared" si="94"/>
        <v>2966</v>
      </c>
    </row>
    <row r="267" spans="1:25" ht="12" customHeight="1">
      <c r="B267" s="31"/>
      <c r="C267" s="43"/>
      <c r="D267" s="43"/>
      <c r="E267" s="43"/>
      <c r="F267" s="43"/>
      <c r="G267" s="43"/>
      <c r="H267" s="43"/>
      <c r="I267" s="43"/>
      <c r="J267" s="228"/>
      <c r="K267" s="43"/>
      <c r="L267" s="43"/>
      <c r="M267" s="197"/>
      <c r="N267" s="202" t="s">
        <v>693</v>
      </c>
      <c r="O267" s="198">
        <v>710</v>
      </c>
      <c r="P267" s="199">
        <f>SUM(X267:Y267)</f>
        <v>1597</v>
      </c>
      <c r="Q267" s="199">
        <f>SUM(R267:U267)</f>
        <v>237</v>
      </c>
      <c r="R267" s="154">
        <v>18</v>
      </c>
      <c r="S267" s="154">
        <v>76</v>
      </c>
      <c r="T267" s="154">
        <v>20</v>
      </c>
      <c r="U267" s="154">
        <v>123</v>
      </c>
      <c r="V267" s="199">
        <v>1002</v>
      </c>
      <c r="W267" s="199">
        <v>358</v>
      </c>
      <c r="X267" s="199">
        <v>777</v>
      </c>
      <c r="Y267" s="199">
        <v>820</v>
      </c>
    </row>
    <row r="268" spans="1:25" ht="12" customHeight="1">
      <c r="B268" s="31"/>
      <c r="C268" s="43"/>
      <c r="D268" s="43"/>
      <c r="E268" s="43"/>
      <c r="F268" s="43"/>
      <c r="G268" s="43"/>
      <c r="H268" s="43"/>
      <c r="I268" s="43"/>
      <c r="J268" s="228"/>
      <c r="K268" s="43"/>
      <c r="L268" s="43"/>
      <c r="M268" s="197"/>
      <c r="N268" s="202" t="s">
        <v>676</v>
      </c>
      <c r="O268" s="198">
        <v>1555</v>
      </c>
      <c r="P268" s="199">
        <f>SUM(X268:Y268)</f>
        <v>3463</v>
      </c>
      <c r="Q268" s="199">
        <f>SUM(R268:U268)</f>
        <v>483</v>
      </c>
      <c r="R268" s="174">
        <v>28</v>
      </c>
      <c r="S268" s="174">
        <v>120</v>
      </c>
      <c r="T268" s="174">
        <v>23</v>
      </c>
      <c r="U268" s="174">
        <v>312</v>
      </c>
      <c r="V268" s="199">
        <v>2080</v>
      </c>
      <c r="W268" s="199">
        <v>900</v>
      </c>
      <c r="X268" s="199">
        <v>1672</v>
      </c>
      <c r="Y268" s="199">
        <v>1791</v>
      </c>
    </row>
    <row r="269" spans="1:25" ht="12" customHeight="1">
      <c r="B269" s="31"/>
      <c r="C269" s="43"/>
      <c r="D269" s="43"/>
      <c r="E269" s="43"/>
      <c r="F269" s="43"/>
      <c r="G269" s="43"/>
      <c r="H269" s="43"/>
      <c r="I269" s="43"/>
      <c r="J269" s="228"/>
      <c r="K269" s="43"/>
      <c r="L269" s="43"/>
      <c r="M269" s="197"/>
      <c r="N269" s="202" t="s">
        <v>677</v>
      </c>
      <c r="O269" s="198">
        <v>306</v>
      </c>
      <c r="P269" s="199">
        <f>SUM(X269:Y269)</f>
        <v>698</v>
      </c>
      <c r="Q269" s="199">
        <f>SUM(R269:U269)</f>
        <v>132</v>
      </c>
      <c r="R269" s="174">
        <v>8</v>
      </c>
      <c r="S269" s="174">
        <v>42</v>
      </c>
      <c r="T269" s="174">
        <v>12</v>
      </c>
      <c r="U269" s="174">
        <v>70</v>
      </c>
      <c r="V269" s="199">
        <v>437</v>
      </c>
      <c r="W269" s="199">
        <v>129</v>
      </c>
      <c r="X269" s="199">
        <v>343</v>
      </c>
      <c r="Y269" s="199">
        <v>355</v>
      </c>
    </row>
    <row r="270" spans="1:25" ht="12" customHeight="1">
      <c r="B270" s="31"/>
      <c r="C270" s="43"/>
      <c r="D270" s="43"/>
      <c r="E270" s="43"/>
      <c r="F270" s="43"/>
      <c r="G270" s="43"/>
      <c r="H270" s="43"/>
      <c r="I270" s="43"/>
      <c r="J270" s="228"/>
      <c r="K270" s="43"/>
      <c r="L270" s="43"/>
      <c r="M270" s="197"/>
      <c r="O270" s="198"/>
      <c r="P270" s="199"/>
      <c r="Q270" s="199"/>
      <c r="R270" s="199"/>
      <c r="S270" s="199"/>
      <c r="T270" s="199"/>
      <c r="U270" s="199"/>
      <c r="V270" s="199"/>
      <c r="W270" s="199"/>
      <c r="X270" s="199"/>
      <c r="Y270" s="199"/>
    </row>
    <row r="271" spans="1:25" ht="12" customHeight="1">
      <c r="B271" s="31"/>
      <c r="C271" s="43"/>
      <c r="D271" s="43"/>
      <c r="E271" s="43"/>
      <c r="F271" s="43"/>
      <c r="G271" s="43"/>
      <c r="H271" s="43"/>
      <c r="I271" s="43"/>
      <c r="J271" s="228"/>
      <c r="K271" s="43"/>
      <c r="L271" s="43"/>
      <c r="M271" s="197"/>
      <c r="N271" s="184" t="s">
        <v>806</v>
      </c>
      <c r="O271" s="198">
        <f>SUM(O272:O274)</f>
        <v>4027</v>
      </c>
      <c r="P271" s="199">
        <f>SUM(X271:Y271)</f>
        <v>8660</v>
      </c>
      <c r="Q271" s="199">
        <f>SUM(R271:U271)</f>
        <v>940</v>
      </c>
      <c r="R271" s="199">
        <f t="shared" ref="R271:Y271" si="95">SUM(R272:R274)</f>
        <v>47</v>
      </c>
      <c r="S271" s="199">
        <f t="shared" si="95"/>
        <v>198</v>
      </c>
      <c r="T271" s="199">
        <f t="shared" si="95"/>
        <v>60</v>
      </c>
      <c r="U271" s="199">
        <f t="shared" si="95"/>
        <v>635</v>
      </c>
      <c r="V271" s="199">
        <f t="shared" si="95"/>
        <v>5181</v>
      </c>
      <c r="W271" s="199">
        <f t="shared" si="95"/>
        <v>2539</v>
      </c>
      <c r="X271" s="199">
        <f t="shared" si="95"/>
        <v>4163</v>
      </c>
      <c r="Y271" s="199">
        <f t="shared" si="95"/>
        <v>4497</v>
      </c>
    </row>
    <row r="272" spans="1:25" ht="12" customHeight="1">
      <c r="B272" s="31"/>
      <c r="C272" s="43"/>
      <c r="D272" s="43"/>
      <c r="E272" s="43"/>
      <c r="F272" s="43"/>
      <c r="G272" s="43"/>
      <c r="H272" s="43"/>
      <c r="I272" s="43"/>
      <c r="J272" s="228"/>
      <c r="K272" s="43"/>
      <c r="L272" s="43"/>
      <c r="M272" s="197"/>
      <c r="N272" s="202" t="s">
        <v>693</v>
      </c>
      <c r="O272" s="198">
        <v>1170</v>
      </c>
      <c r="P272" s="199">
        <f>SUM(X272:Y272)</f>
        <v>2610</v>
      </c>
      <c r="Q272" s="199">
        <f>SUM(R272:U272)</f>
        <v>286</v>
      </c>
      <c r="R272" s="174">
        <v>15</v>
      </c>
      <c r="S272" s="174">
        <v>63</v>
      </c>
      <c r="T272" s="174">
        <v>14</v>
      </c>
      <c r="U272" s="174">
        <v>194</v>
      </c>
      <c r="V272" s="199">
        <v>1574</v>
      </c>
      <c r="W272" s="199">
        <v>750</v>
      </c>
      <c r="X272" s="199">
        <v>1263</v>
      </c>
      <c r="Y272" s="199">
        <v>1347</v>
      </c>
    </row>
    <row r="273" spans="1:25" ht="12" customHeight="1">
      <c r="B273" s="31"/>
      <c r="C273" s="43"/>
      <c r="D273" s="43"/>
      <c r="E273" s="43"/>
      <c r="F273" s="43"/>
      <c r="G273" s="43"/>
      <c r="H273" s="43"/>
      <c r="I273" s="43"/>
      <c r="J273" s="228"/>
      <c r="K273" s="43"/>
      <c r="L273" s="43"/>
      <c r="M273" s="197"/>
      <c r="N273" s="202" t="s">
        <v>676</v>
      </c>
      <c r="O273" s="198">
        <v>1802</v>
      </c>
      <c r="P273" s="199">
        <f>SUM(X273:Y273)</f>
        <v>3785</v>
      </c>
      <c r="Q273" s="199">
        <f>SUM(R273:U273)</f>
        <v>375</v>
      </c>
      <c r="R273" s="174">
        <v>17</v>
      </c>
      <c r="S273" s="174">
        <v>63</v>
      </c>
      <c r="T273" s="174">
        <v>26</v>
      </c>
      <c r="U273" s="174">
        <v>269</v>
      </c>
      <c r="V273" s="199">
        <v>2226</v>
      </c>
      <c r="W273" s="199">
        <v>1184</v>
      </c>
      <c r="X273" s="199">
        <v>1812</v>
      </c>
      <c r="Y273" s="199">
        <v>1973</v>
      </c>
    </row>
    <row r="274" spans="1:25" ht="12" customHeight="1">
      <c r="B274" s="31"/>
      <c r="C274" s="43"/>
      <c r="D274" s="43"/>
      <c r="E274" s="43"/>
      <c r="F274" s="43"/>
      <c r="G274" s="43"/>
      <c r="H274" s="43"/>
      <c r="I274" s="43"/>
      <c r="J274" s="228"/>
      <c r="K274" s="43"/>
      <c r="L274" s="43"/>
      <c r="M274" s="197"/>
      <c r="N274" s="202" t="s">
        <v>677</v>
      </c>
      <c r="O274" s="198">
        <v>1055</v>
      </c>
      <c r="P274" s="199">
        <f>SUM(X274:Y274)</f>
        <v>2265</v>
      </c>
      <c r="Q274" s="199">
        <f>SUM(R274:U274)</f>
        <v>279</v>
      </c>
      <c r="R274" s="174">
        <v>15</v>
      </c>
      <c r="S274" s="174">
        <v>72</v>
      </c>
      <c r="T274" s="174">
        <v>20</v>
      </c>
      <c r="U274" s="174">
        <v>172</v>
      </c>
      <c r="V274" s="199">
        <v>1381</v>
      </c>
      <c r="W274" s="199">
        <v>605</v>
      </c>
      <c r="X274" s="199">
        <v>1088</v>
      </c>
      <c r="Y274" s="199">
        <v>1177</v>
      </c>
    </row>
    <row r="275" spans="1:25" ht="12" customHeight="1">
      <c r="B275" s="31"/>
      <c r="C275" s="43"/>
      <c r="D275" s="43"/>
      <c r="E275" s="43"/>
      <c r="F275" s="43"/>
      <c r="G275" s="43"/>
      <c r="H275" s="43"/>
      <c r="I275" s="43"/>
      <c r="J275" s="228"/>
      <c r="K275" s="43"/>
      <c r="L275" s="43"/>
      <c r="M275" s="197"/>
      <c r="O275" s="198"/>
      <c r="P275" s="199"/>
      <c r="Q275" s="199"/>
      <c r="R275" s="199"/>
      <c r="S275" s="199"/>
      <c r="T275" s="199"/>
      <c r="U275" s="199"/>
      <c r="V275" s="199"/>
      <c r="W275" s="199"/>
      <c r="X275" s="199"/>
      <c r="Y275" s="199"/>
    </row>
    <row r="276" spans="1:25" ht="12" customHeight="1">
      <c r="B276" s="31"/>
      <c r="C276" s="43"/>
      <c r="D276" s="43"/>
      <c r="E276" s="43"/>
      <c r="F276" s="43"/>
      <c r="G276" s="43"/>
      <c r="H276" s="43"/>
      <c r="I276" s="43"/>
      <c r="J276" s="228"/>
      <c r="K276" s="43"/>
      <c r="L276" s="43"/>
      <c r="M276" s="197"/>
      <c r="N276" s="184" t="s">
        <v>807</v>
      </c>
      <c r="O276" s="198">
        <f>SUM(O277:O280)</f>
        <v>5310</v>
      </c>
      <c r="P276" s="199">
        <f>SUM(X276:Y276)</f>
        <v>9310</v>
      </c>
      <c r="Q276" s="199">
        <f>SUM(R276:U276)</f>
        <v>812</v>
      </c>
      <c r="R276" s="199">
        <f t="shared" ref="R276:Y276" si="96">SUM(R277:R280)</f>
        <v>67</v>
      </c>
      <c r="S276" s="199">
        <f t="shared" si="96"/>
        <v>206</v>
      </c>
      <c r="T276" s="199">
        <f t="shared" si="96"/>
        <v>58</v>
      </c>
      <c r="U276" s="199">
        <f t="shared" si="96"/>
        <v>481</v>
      </c>
      <c r="V276" s="199">
        <f t="shared" si="96"/>
        <v>5776</v>
      </c>
      <c r="W276" s="199">
        <f t="shared" si="96"/>
        <v>2722</v>
      </c>
      <c r="X276" s="199">
        <f t="shared" si="96"/>
        <v>4588</v>
      </c>
      <c r="Y276" s="199">
        <f t="shared" si="96"/>
        <v>4722</v>
      </c>
    </row>
    <row r="277" spans="1:25" ht="12" customHeight="1">
      <c r="B277" s="31"/>
      <c r="C277" s="43"/>
      <c r="D277" s="43"/>
      <c r="E277" s="43"/>
      <c r="F277" s="43"/>
      <c r="G277" s="43"/>
      <c r="H277" s="43"/>
      <c r="I277" s="43"/>
      <c r="J277" s="228"/>
      <c r="K277" s="43"/>
      <c r="L277" s="43"/>
      <c r="M277" s="197"/>
      <c r="N277" s="202" t="s">
        <v>693</v>
      </c>
      <c r="O277" s="198">
        <v>1754</v>
      </c>
      <c r="P277" s="199">
        <f>SUM(X277:Y277)</f>
        <v>2803</v>
      </c>
      <c r="Q277" s="199">
        <f>SUM(R277:U277)</f>
        <v>212</v>
      </c>
      <c r="R277" s="174">
        <v>22</v>
      </c>
      <c r="S277" s="174">
        <v>57</v>
      </c>
      <c r="T277" s="174">
        <v>16</v>
      </c>
      <c r="U277" s="174">
        <v>117</v>
      </c>
      <c r="V277" s="154">
        <v>1829</v>
      </c>
      <c r="W277" s="154">
        <v>762</v>
      </c>
      <c r="X277" s="154">
        <v>1429</v>
      </c>
      <c r="Y277" s="154">
        <v>1374</v>
      </c>
    </row>
    <row r="278" spans="1:25" ht="12" customHeight="1">
      <c r="B278" s="31"/>
      <c r="C278" s="43"/>
      <c r="D278" s="43"/>
      <c r="E278" s="43"/>
      <c r="F278" s="43"/>
      <c r="G278" s="43"/>
      <c r="H278" s="43"/>
      <c r="I278" s="43"/>
      <c r="J278" s="228"/>
      <c r="K278" s="43"/>
      <c r="L278" s="43"/>
      <c r="M278" s="197"/>
      <c r="N278" s="202" t="s">
        <v>676</v>
      </c>
      <c r="O278" s="198">
        <v>1301</v>
      </c>
      <c r="P278" s="199">
        <f>SUM(X278:Y278)</f>
        <v>2421</v>
      </c>
      <c r="Q278" s="199">
        <f>SUM(R278:U278)</f>
        <v>227</v>
      </c>
      <c r="R278" s="174">
        <v>13</v>
      </c>
      <c r="S278" s="174">
        <v>49</v>
      </c>
      <c r="T278" s="174">
        <v>17</v>
      </c>
      <c r="U278" s="174">
        <v>148</v>
      </c>
      <c r="V278" s="154">
        <v>1437</v>
      </c>
      <c r="W278" s="154">
        <v>757</v>
      </c>
      <c r="X278" s="154">
        <v>1208</v>
      </c>
      <c r="Y278" s="154">
        <v>1213</v>
      </c>
    </row>
    <row r="279" spans="1:25" ht="12" customHeight="1">
      <c r="B279" s="31"/>
      <c r="C279" s="43"/>
      <c r="D279" s="43"/>
      <c r="E279" s="43"/>
      <c r="F279" s="43"/>
      <c r="G279" s="43"/>
      <c r="H279" s="43"/>
      <c r="I279" s="43"/>
      <c r="J279" s="228"/>
      <c r="K279" s="43"/>
      <c r="L279" s="43"/>
      <c r="M279" s="197"/>
      <c r="N279" s="202" t="s">
        <v>677</v>
      </c>
      <c r="O279" s="198">
        <v>1210</v>
      </c>
      <c r="P279" s="199">
        <f>SUM(X279:Y279)</f>
        <v>2348</v>
      </c>
      <c r="Q279" s="199">
        <f>SUM(R279:U279)</f>
        <v>263</v>
      </c>
      <c r="R279" s="174">
        <v>23</v>
      </c>
      <c r="S279" s="174">
        <v>74</v>
      </c>
      <c r="T279" s="174">
        <v>19</v>
      </c>
      <c r="U279" s="174">
        <v>147</v>
      </c>
      <c r="V279" s="154">
        <v>1405</v>
      </c>
      <c r="W279" s="154">
        <v>680</v>
      </c>
      <c r="X279" s="154">
        <v>1117</v>
      </c>
      <c r="Y279" s="154">
        <v>1231</v>
      </c>
    </row>
    <row r="280" spans="1:25" ht="12" customHeight="1">
      <c r="B280" s="31"/>
      <c r="C280" s="43"/>
      <c r="D280" s="43"/>
      <c r="E280" s="43"/>
      <c r="F280" s="43"/>
      <c r="G280" s="43"/>
      <c r="H280" s="43"/>
      <c r="I280" s="43"/>
      <c r="J280" s="228"/>
      <c r="K280" s="43"/>
      <c r="L280" s="43"/>
      <c r="M280" s="197"/>
      <c r="N280" s="202" t="s">
        <v>679</v>
      </c>
      <c r="O280" s="198">
        <v>1045</v>
      </c>
      <c r="P280" s="199">
        <f>SUM(X280:Y280)</f>
        <v>1738</v>
      </c>
      <c r="Q280" s="199">
        <f>SUM(R280:U280)</f>
        <v>110</v>
      </c>
      <c r="R280" s="174">
        <v>9</v>
      </c>
      <c r="S280" s="174">
        <v>26</v>
      </c>
      <c r="T280" s="174">
        <v>6</v>
      </c>
      <c r="U280" s="174">
        <v>69</v>
      </c>
      <c r="V280" s="154">
        <v>1105</v>
      </c>
      <c r="W280" s="154">
        <v>523</v>
      </c>
      <c r="X280" s="154">
        <v>834</v>
      </c>
      <c r="Y280" s="154">
        <v>904</v>
      </c>
    </row>
    <row r="281" spans="1:25" ht="4.5" customHeight="1">
      <c r="A281" s="21"/>
      <c r="B281" s="29"/>
      <c r="C281" s="21"/>
      <c r="D281" s="21"/>
      <c r="E281" s="21"/>
      <c r="F281" s="21"/>
      <c r="G281" s="21"/>
      <c r="H281" s="21"/>
      <c r="I281" s="21"/>
      <c r="J281" s="217"/>
      <c r="K281" s="21"/>
      <c r="L281" s="21"/>
      <c r="M281" s="218"/>
      <c r="N281" s="128"/>
      <c r="O281" s="29"/>
      <c r="P281" s="21"/>
      <c r="Q281" s="21"/>
      <c r="R281" s="21"/>
      <c r="S281" s="21"/>
      <c r="T281" s="21"/>
      <c r="U281" s="21"/>
      <c r="V281" s="21"/>
      <c r="W281" s="21"/>
      <c r="X281" s="21"/>
      <c r="Y281" s="21"/>
    </row>
    <row r="282" spans="1:25" ht="12" customHeight="1">
      <c r="A282" s="166" t="s">
        <v>808</v>
      </c>
      <c r="M282" s="188"/>
      <c r="N282" s="190" t="s">
        <v>809</v>
      </c>
      <c r="O282" s="136"/>
    </row>
    <row r="283" spans="1:25" ht="13.5" customHeight="1">
      <c r="M283" s="188"/>
      <c r="N283" s="190" t="s">
        <v>810</v>
      </c>
      <c r="O283" s="136"/>
      <c r="P283" s="136"/>
      <c r="Q283" s="136"/>
      <c r="R283" s="136"/>
      <c r="S283" s="136"/>
      <c r="T283" s="136"/>
      <c r="U283" s="136"/>
      <c r="V283" s="136"/>
      <c r="W283" s="136"/>
      <c r="X283" s="136"/>
      <c r="Y283" s="136"/>
    </row>
    <row r="284" spans="1:25" ht="13.5" customHeight="1">
      <c r="M284" s="188"/>
      <c r="O284" s="136"/>
      <c r="P284" s="136"/>
      <c r="Q284" s="136"/>
      <c r="R284" s="136"/>
      <c r="S284" s="136"/>
      <c r="T284" s="136"/>
      <c r="U284" s="136"/>
      <c r="V284" s="136"/>
      <c r="W284" s="136"/>
      <c r="X284" s="136"/>
      <c r="Y284" s="136"/>
    </row>
    <row r="285" spans="1:25" ht="13.5" customHeight="1">
      <c r="M285" s="188"/>
    </row>
    <row r="286" spans="1:25" ht="13.5" customHeight="1">
      <c r="M286" s="188"/>
    </row>
    <row r="287" spans="1:25" ht="13.5" customHeight="1">
      <c r="M287" s="188"/>
    </row>
    <row r="288" spans="1:25" ht="13.5" customHeight="1">
      <c r="M288" s="188"/>
    </row>
    <row r="289" spans="1:25" ht="13.5" customHeight="1">
      <c r="A289" s="301"/>
      <c r="B289" s="301"/>
      <c r="C289" s="301"/>
      <c r="D289" s="301"/>
      <c r="E289" s="301"/>
      <c r="F289" s="301"/>
      <c r="G289" s="301"/>
      <c r="H289" s="301"/>
      <c r="I289" s="301"/>
      <c r="J289" s="301"/>
      <c r="K289" s="301"/>
      <c r="L289" s="301"/>
      <c r="M289" s="235"/>
      <c r="N289" s="301"/>
      <c r="O289" s="301"/>
      <c r="P289" s="301"/>
      <c r="Q289" s="301"/>
      <c r="R289" s="301"/>
      <c r="S289" s="301"/>
      <c r="T289" s="301"/>
      <c r="U289" s="301"/>
      <c r="V289" s="301"/>
      <c r="W289" s="301"/>
      <c r="X289" s="301"/>
      <c r="Y289" s="301"/>
    </row>
    <row r="290" spans="1:25" ht="13.5" customHeight="1">
      <c r="A290" s="1" t="s">
        <v>811</v>
      </c>
      <c r="M290" s="188"/>
      <c r="Y290" s="146" t="s">
        <v>662</v>
      </c>
    </row>
    <row r="291" spans="1:25" ht="13.5" customHeight="1">
      <c r="M291" s="188"/>
    </row>
    <row r="292" spans="1:25" ht="14.25" customHeight="1">
      <c r="A292" s="2" t="s">
        <v>728</v>
      </c>
      <c r="M292" s="188"/>
      <c r="N292" s="189"/>
    </row>
    <row r="293" spans="1:25" ht="13.5" customHeight="1">
      <c r="M293" s="188"/>
      <c r="N293" s="190"/>
    </row>
    <row r="294" spans="1:25" ht="13.5" customHeight="1">
      <c r="M294" s="188"/>
      <c r="Y294" s="185"/>
    </row>
    <row r="295" spans="1:25" ht="13.5" customHeight="1">
      <c r="A295" s="249" t="s">
        <v>666</v>
      </c>
      <c r="B295" s="251" t="s">
        <v>254</v>
      </c>
      <c r="C295" s="253" t="s">
        <v>667</v>
      </c>
      <c r="D295" s="254"/>
      <c r="E295" s="254"/>
      <c r="F295" s="254"/>
      <c r="G295" s="254"/>
      <c r="H295" s="254"/>
      <c r="I295" s="254"/>
      <c r="J295" s="255"/>
      <c r="K295" s="251" t="s">
        <v>29</v>
      </c>
      <c r="L295" s="295" t="s">
        <v>30</v>
      </c>
      <c r="M295" s="192"/>
      <c r="N295" s="304" t="s">
        <v>666</v>
      </c>
      <c r="O295" s="251" t="s">
        <v>254</v>
      </c>
      <c r="P295" s="253" t="s">
        <v>667</v>
      </c>
      <c r="Q295" s="254"/>
      <c r="R295" s="254"/>
      <c r="S295" s="254"/>
      <c r="T295" s="254"/>
      <c r="U295" s="254"/>
      <c r="V295" s="254"/>
      <c r="W295" s="255"/>
      <c r="X295" s="251" t="s">
        <v>29</v>
      </c>
      <c r="Y295" s="295" t="s">
        <v>30</v>
      </c>
    </row>
    <row r="296" spans="1:25" ht="13.5" customHeight="1">
      <c r="A296" s="270"/>
      <c r="B296" s="302"/>
      <c r="C296" s="251" t="s">
        <v>99</v>
      </c>
      <c r="D296" s="292" t="s">
        <v>668</v>
      </c>
      <c r="E296" s="292"/>
      <c r="F296" s="292"/>
      <c r="G296" s="292"/>
      <c r="H296" s="292"/>
      <c r="I296" s="256" t="s">
        <v>669</v>
      </c>
      <c r="J296" s="307" t="s">
        <v>670</v>
      </c>
      <c r="K296" s="302"/>
      <c r="L296" s="269"/>
      <c r="M296" s="193"/>
      <c r="N296" s="305"/>
      <c r="O296" s="302"/>
      <c r="P296" s="251" t="s">
        <v>99</v>
      </c>
      <c r="Q296" s="292" t="s">
        <v>668</v>
      </c>
      <c r="R296" s="292"/>
      <c r="S296" s="292"/>
      <c r="T296" s="292"/>
      <c r="U296" s="292"/>
      <c r="V296" s="256" t="s">
        <v>669</v>
      </c>
      <c r="W296" s="256" t="s">
        <v>670</v>
      </c>
      <c r="X296" s="302"/>
      <c r="Y296" s="269"/>
    </row>
    <row r="297" spans="1:25" ht="27" customHeight="1">
      <c r="A297" s="250"/>
      <c r="B297" s="252"/>
      <c r="C297" s="252"/>
      <c r="D297" s="18" t="s">
        <v>99</v>
      </c>
      <c r="E297" s="18" t="s">
        <v>498</v>
      </c>
      <c r="F297" s="18" t="s">
        <v>671</v>
      </c>
      <c r="G297" s="18" t="s">
        <v>672</v>
      </c>
      <c r="H297" s="18" t="s">
        <v>673</v>
      </c>
      <c r="I297" s="257"/>
      <c r="J297" s="308"/>
      <c r="K297" s="252"/>
      <c r="L297" s="296"/>
      <c r="M297" s="194"/>
      <c r="N297" s="306"/>
      <c r="O297" s="252"/>
      <c r="P297" s="252"/>
      <c r="Q297" s="18" t="s">
        <v>99</v>
      </c>
      <c r="R297" s="18" t="s">
        <v>498</v>
      </c>
      <c r="S297" s="18" t="s">
        <v>671</v>
      </c>
      <c r="T297" s="18" t="s">
        <v>672</v>
      </c>
      <c r="U297" s="18" t="s">
        <v>673</v>
      </c>
      <c r="V297" s="257"/>
      <c r="W297" s="257"/>
      <c r="X297" s="252"/>
      <c r="Y297" s="296"/>
    </row>
    <row r="298" spans="1:25" ht="4.5" customHeight="1">
      <c r="B298" s="49"/>
      <c r="M298" s="188"/>
      <c r="O298" s="23"/>
    </row>
    <row r="299" spans="1:25" ht="12" customHeight="1">
      <c r="A299" s="1" t="s">
        <v>812</v>
      </c>
      <c r="B299" s="198">
        <f>SUM(B300:B303)</f>
        <v>3667</v>
      </c>
      <c r="C299" s="199">
        <f>SUM(K299:L299)</f>
        <v>7399</v>
      </c>
      <c r="D299" s="199">
        <f>SUM(E299:H299)</f>
        <v>875</v>
      </c>
      <c r="E299" s="199">
        <f t="shared" ref="E299:L299" si="97">SUM(E300:E303)</f>
        <v>43</v>
      </c>
      <c r="F299" s="199">
        <f t="shared" si="97"/>
        <v>212</v>
      </c>
      <c r="G299" s="199">
        <f t="shared" si="97"/>
        <v>45</v>
      </c>
      <c r="H299" s="199">
        <f t="shared" si="97"/>
        <v>575</v>
      </c>
      <c r="I299" s="199">
        <f t="shared" si="97"/>
        <v>4645</v>
      </c>
      <c r="J299" s="199">
        <f t="shared" si="97"/>
        <v>1879</v>
      </c>
      <c r="K299" s="199">
        <f t="shared" si="97"/>
        <v>3673</v>
      </c>
      <c r="L299" s="199">
        <f t="shared" si="97"/>
        <v>3726</v>
      </c>
      <c r="M299" s="197"/>
      <c r="N299" s="184" t="s">
        <v>813</v>
      </c>
      <c r="O299" s="198">
        <f>SUM(O300:O302)</f>
        <v>2987</v>
      </c>
      <c r="P299" s="199">
        <f>SUM(X299:Y299)</f>
        <v>6463</v>
      </c>
      <c r="Q299" s="199">
        <f>SUM(R299:U299)</f>
        <v>972</v>
      </c>
      <c r="R299" s="199">
        <f t="shared" ref="R299:Y299" si="98">SUM(R300:R302)</f>
        <v>77</v>
      </c>
      <c r="S299" s="199">
        <f t="shared" si="98"/>
        <v>287</v>
      </c>
      <c r="T299" s="199">
        <f t="shared" si="98"/>
        <v>62</v>
      </c>
      <c r="U299" s="199">
        <f t="shared" si="98"/>
        <v>546</v>
      </c>
      <c r="V299" s="199">
        <f t="shared" si="98"/>
        <v>3815</v>
      </c>
      <c r="W299" s="199">
        <f t="shared" si="98"/>
        <v>1676</v>
      </c>
      <c r="X299" s="199">
        <f t="shared" si="98"/>
        <v>3067</v>
      </c>
      <c r="Y299" s="199">
        <f t="shared" si="98"/>
        <v>3396</v>
      </c>
    </row>
    <row r="300" spans="1:25" ht="12" customHeight="1">
      <c r="A300" s="142" t="s">
        <v>693</v>
      </c>
      <c r="B300" s="198">
        <v>1481</v>
      </c>
      <c r="C300" s="199">
        <f>SUM(K300:L300)</f>
        <v>3071</v>
      </c>
      <c r="D300" s="199">
        <f>SUM(E300:H300)</f>
        <v>325</v>
      </c>
      <c r="E300" s="174">
        <v>17</v>
      </c>
      <c r="F300" s="174">
        <v>74</v>
      </c>
      <c r="G300" s="174">
        <v>18</v>
      </c>
      <c r="H300" s="174">
        <v>216</v>
      </c>
      <c r="I300" s="199">
        <v>1925</v>
      </c>
      <c r="J300" s="199">
        <v>821</v>
      </c>
      <c r="K300" s="199">
        <v>1501</v>
      </c>
      <c r="L300" s="199">
        <v>1570</v>
      </c>
      <c r="M300" s="197"/>
      <c r="N300" s="202" t="s">
        <v>693</v>
      </c>
      <c r="O300" s="198">
        <v>1140</v>
      </c>
      <c r="P300" s="199">
        <f>SUM(X300:Y300)</f>
        <v>2637</v>
      </c>
      <c r="Q300" s="199">
        <f>SUM(R300:U300)</f>
        <v>399</v>
      </c>
      <c r="R300" s="174">
        <v>29</v>
      </c>
      <c r="S300" s="174">
        <v>86</v>
      </c>
      <c r="T300" s="174">
        <v>26</v>
      </c>
      <c r="U300" s="174">
        <v>258</v>
      </c>
      <c r="V300" s="174">
        <v>1738</v>
      </c>
      <c r="W300" s="174">
        <v>500</v>
      </c>
      <c r="X300" s="199">
        <v>1261</v>
      </c>
      <c r="Y300" s="199">
        <v>1376</v>
      </c>
    </row>
    <row r="301" spans="1:25" ht="12" customHeight="1">
      <c r="A301" s="142" t="s">
        <v>676</v>
      </c>
      <c r="B301" s="198">
        <v>1439</v>
      </c>
      <c r="C301" s="199">
        <f>SUM(K301:L301)</f>
        <v>2922</v>
      </c>
      <c r="D301" s="199">
        <f>SUM(E301:H301)</f>
        <v>382</v>
      </c>
      <c r="E301" s="174">
        <v>18</v>
      </c>
      <c r="F301" s="174">
        <v>92</v>
      </c>
      <c r="G301" s="174">
        <v>16</v>
      </c>
      <c r="H301" s="174">
        <v>256</v>
      </c>
      <c r="I301" s="199">
        <v>1803</v>
      </c>
      <c r="J301" s="199">
        <v>737</v>
      </c>
      <c r="K301" s="199">
        <v>1493</v>
      </c>
      <c r="L301" s="199">
        <v>1429</v>
      </c>
      <c r="M301" s="197"/>
      <c r="N301" s="202" t="s">
        <v>676</v>
      </c>
      <c r="O301" s="198">
        <v>785</v>
      </c>
      <c r="P301" s="199">
        <f>SUM(X301:Y301)</f>
        <v>1897</v>
      </c>
      <c r="Q301" s="199">
        <f>SUM(R301:U301)</f>
        <v>396</v>
      </c>
      <c r="R301" s="174">
        <v>30</v>
      </c>
      <c r="S301" s="174">
        <v>141</v>
      </c>
      <c r="T301" s="174">
        <v>22</v>
      </c>
      <c r="U301" s="174">
        <v>203</v>
      </c>
      <c r="V301" s="174">
        <v>1182</v>
      </c>
      <c r="W301" s="174">
        <v>319</v>
      </c>
      <c r="X301" s="199">
        <v>906</v>
      </c>
      <c r="Y301" s="199">
        <v>991</v>
      </c>
    </row>
    <row r="302" spans="1:25" ht="12" customHeight="1">
      <c r="A302" s="142" t="s">
        <v>677</v>
      </c>
      <c r="B302" s="198">
        <v>702</v>
      </c>
      <c r="C302" s="199">
        <f>SUM(K302:L302)</f>
        <v>1322</v>
      </c>
      <c r="D302" s="199">
        <f>SUM(E302:H302)</f>
        <v>149</v>
      </c>
      <c r="E302" s="174">
        <v>8</v>
      </c>
      <c r="F302" s="174">
        <v>42</v>
      </c>
      <c r="G302" s="174">
        <v>9</v>
      </c>
      <c r="H302" s="174">
        <v>90</v>
      </c>
      <c r="I302" s="199">
        <v>875</v>
      </c>
      <c r="J302" s="199">
        <v>298</v>
      </c>
      <c r="K302" s="199">
        <v>644</v>
      </c>
      <c r="L302" s="199">
        <v>678</v>
      </c>
      <c r="M302" s="197"/>
      <c r="N302" s="202" t="s">
        <v>677</v>
      </c>
      <c r="O302" s="198">
        <v>1062</v>
      </c>
      <c r="P302" s="199">
        <f>SUM(X302:Y302)</f>
        <v>1929</v>
      </c>
      <c r="Q302" s="199">
        <f>SUM(R302:U302)</f>
        <v>177</v>
      </c>
      <c r="R302" s="174">
        <v>18</v>
      </c>
      <c r="S302" s="174">
        <v>60</v>
      </c>
      <c r="T302" s="174">
        <v>14</v>
      </c>
      <c r="U302" s="174">
        <v>85</v>
      </c>
      <c r="V302" s="174">
        <v>895</v>
      </c>
      <c r="W302" s="174">
        <v>857</v>
      </c>
      <c r="X302" s="199">
        <v>900</v>
      </c>
      <c r="Y302" s="199">
        <v>1029</v>
      </c>
    </row>
    <row r="303" spans="1:25" ht="12" customHeight="1">
      <c r="A303" s="142" t="s">
        <v>679</v>
      </c>
      <c r="B303" s="198">
        <v>45</v>
      </c>
      <c r="C303" s="199">
        <f>SUM(K303:L303)</f>
        <v>84</v>
      </c>
      <c r="D303" s="199">
        <f>SUM(E303:H303)</f>
        <v>19</v>
      </c>
      <c r="E303" s="174">
        <v>0</v>
      </c>
      <c r="F303" s="174">
        <v>4</v>
      </c>
      <c r="G303" s="173">
        <v>2</v>
      </c>
      <c r="H303" s="173">
        <v>13</v>
      </c>
      <c r="I303" s="199">
        <v>42</v>
      </c>
      <c r="J303" s="199">
        <v>23</v>
      </c>
      <c r="K303" s="199">
        <v>35</v>
      </c>
      <c r="L303" s="199">
        <v>49</v>
      </c>
      <c r="M303" s="197"/>
      <c r="O303" s="198"/>
      <c r="P303" s="199"/>
      <c r="Q303" s="199"/>
      <c r="R303" s="199"/>
      <c r="S303" s="199"/>
      <c r="T303" s="199"/>
      <c r="U303" s="199"/>
      <c r="V303" s="199"/>
      <c r="W303" s="199"/>
      <c r="X303" s="199"/>
      <c r="Y303" s="199"/>
    </row>
    <row r="304" spans="1:25" ht="12" customHeight="1">
      <c r="B304" s="198"/>
      <c r="C304" s="199"/>
      <c r="D304" s="199"/>
      <c r="E304" s="199"/>
      <c r="F304" s="199"/>
      <c r="G304" s="199"/>
      <c r="H304" s="199"/>
      <c r="I304" s="199"/>
      <c r="J304" s="199"/>
      <c r="K304" s="199"/>
      <c r="L304" s="199"/>
      <c r="M304" s="197"/>
      <c r="N304" s="184" t="s">
        <v>814</v>
      </c>
      <c r="O304" s="198">
        <f>SUM(O305:O306)</f>
        <v>1826</v>
      </c>
      <c r="P304" s="199">
        <f>SUM(X304:Y304)</f>
        <v>4391</v>
      </c>
      <c r="Q304" s="199">
        <f>SUM(R304:U304)</f>
        <v>700</v>
      </c>
      <c r="R304" s="199">
        <f t="shared" ref="R304:Y304" si="99">SUM(R305:R306)</f>
        <v>53</v>
      </c>
      <c r="S304" s="199">
        <f t="shared" si="99"/>
        <v>253</v>
      </c>
      <c r="T304" s="199">
        <f t="shared" si="99"/>
        <v>67</v>
      </c>
      <c r="U304" s="199">
        <f t="shared" si="99"/>
        <v>327</v>
      </c>
      <c r="V304" s="199">
        <f t="shared" si="99"/>
        <v>2530</v>
      </c>
      <c r="W304" s="199">
        <f t="shared" si="99"/>
        <v>1161</v>
      </c>
      <c r="X304" s="199">
        <f t="shared" si="99"/>
        <v>2100</v>
      </c>
      <c r="Y304" s="199">
        <f t="shared" si="99"/>
        <v>2291</v>
      </c>
    </row>
    <row r="305" spans="1:25" ht="12" customHeight="1">
      <c r="A305" s="1" t="s">
        <v>815</v>
      </c>
      <c r="B305" s="198">
        <f>SUM(B306:B307)</f>
        <v>3859</v>
      </c>
      <c r="C305" s="199">
        <f>SUM(K305:L305)</f>
        <v>7350</v>
      </c>
      <c r="D305" s="199">
        <f>SUM(E305:H305)</f>
        <v>897</v>
      </c>
      <c r="E305" s="199">
        <f t="shared" ref="E305:L305" si="100">SUM(E306:E307)</f>
        <v>69</v>
      </c>
      <c r="F305" s="199">
        <f t="shared" si="100"/>
        <v>273</v>
      </c>
      <c r="G305" s="199">
        <f t="shared" si="100"/>
        <v>65</v>
      </c>
      <c r="H305" s="199">
        <f t="shared" si="100"/>
        <v>490</v>
      </c>
      <c r="I305" s="199">
        <f t="shared" si="100"/>
        <v>5055</v>
      </c>
      <c r="J305" s="199">
        <f t="shared" si="100"/>
        <v>1398</v>
      </c>
      <c r="K305" s="199">
        <f t="shared" si="100"/>
        <v>3515</v>
      </c>
      <c r="L305" s="199">
        <f t="shared" si="100"/>
        <v>3835</v>
      </c>
      <c r="M305" s="197"/>
      <c r="N305" s="202" t="s">
        <v>676</v>
      </c>
      <c r="O305" s="198">
        <v>748</v>
      </c>
      <c r="P305" s="199">
        <f>SUM(X305:Y305)</f>
        <v>1952</v>
      </c>
      <c r="Q305" s="199">
        <f>SUM(R305:U305)</f>
        <v>526</v>
      </c>
      <c r="R305" s="174">
        <v>45</v>
      </c>
      <c r="S305" s="174">
        <v>220</v>
      </c>
      <c r="T305" s="174">
        <v>53</v>
      </c>
      <c r="U305" s="174">
        <v>208</v>
      </c>
      <c r="V305" s="174">
        <v>1084</v>
      </c>
      <c r="W305" s="174">
        <v>342</v>
      </c>
      <c r="X305" s="199">
        <v>952</v>
      </c>
      <c r="Y305" s="199">
        <v>1000</v>
      </c>
    </row>
    <row r="306" spans="1:25" ht="12" customHeight="1">
      <c r="A306" s="142" t="s">
        <v>676</v>
      </c>
      <c r="B306" s="198">
        <v>2058</v>
      </c>
      <c r="C306" s="199">
        <f>SUM(K306:L306)</f>
        <v>4066</v>
      </c>
      <c r="D306" s="199">
        <f>SUM(E306:H306)</f>
        <v>505</v>
      </c>
      <c r="E306" s="174">
        <v>36</v>
      </c>
      <c r="F306" s="174">
        <v>145</v>
      </c>
      <c r="G306" s="174">
        <v>35</v>
      </c>
      <c r="H306" s="174">
        <v>289</v>
      </c>
      <c r="I306" s="199">
        <v>2721</v>
      </c>
      <c r="J306" s="174">
        <v>840</v>
      </c>
      <c r="K306" s="199">
        <v>1917</v>
      </c>
      <c r="L306" s="199">
        <v>2149</v>
      </c>
      <c r="M306" s="197"/>
      <c r="N306" s="202" t="s">
        <v>677</v>
      </c>
      <c r="O306" s="198">
        <v>1078</v>
      </c>
      <c r="P306" s="199">
        <f>SUM(X306:Y306)</f>
        <v>2439</v>
      </c>
      <c r="Q306" s="199">
        <f>SUM(R306:U306)</f>
        <v>174</v>
      </c>
      <c r="R306" s="174">
        <v>8</v>
      </c>
      <c r="S306" s="174">
        <v>33</v>
      </c>
      <c r="T306" s="174">
        <v>14</v>
      </c>
      <c r="U306" s="174">
        <v>119</v>
      </c>
      <c r="V306" s="174">
        <v>1446</v>
      </c>
      <c r="W306" s="174">
        <v>819</v>
      </c>
      <c r="X306" s="199">
        <v>1148</v>
      </c>
      <c r="Y306" s="199">
        <v>1291</v>
      </c>
    </row>
    <row r="307" spans="1:25" ht="12" customHeight="1">
      <c r="A307" s="142" t="s">
        <v>677</v>
      </c>
      <c r="B307" s="198">
        <v>1801</v>
      </c>
      <c r="C307" s="199">
        <f>SUM(K307:L307)</f>
        <v>3284</v>
      </c>
      <c r="D307" s="199">
        <f>SUM(E307:H307)</f>
        <v>392</v>
      </c>
      <c r="E307" s="174">
        <v>33</v>
      </c>
      <c r="F307" s="174">
        <v>128</v>
      </c>
      <c r="G307" s="174">
        <v>30</v>
      </c>
      <c r="H307" s="174">
        <v>201</v>
      </c>
      <c r="I307" s="199">
        <v>2334</v>
      </c>
      <c r="J307" s="174">
        <v>558</v>
      </c>
      <c r="K307" s="199">
        <v>1598</v>
      </c>
      <c r="L307" s="199">
        <v>1686</v>
      </c>
      <c r="M307" s="197"/>
      <c r="O307" s="198"/>
      <c r="P307" s="199"/>
      <c r="Q307" s="199"/>
      <c r="R307" s="199"/>
      <c r="S307" s="199"/>
      <c r="T307" s="199"/>
      <c r="U307" s="199"/>
      <c r="V307" s="199"/>
      <c r="W307" s="199"/>
      <c r="X307" s="199"/>
      <c r="Y307" s="199"/>
    </row>
    <row r="308" spans="1:25" ht="12" customHeight="1">
      <c r="B308" s="198"/>
      <c r="C308" s="199"/>
      <c r="D308" s="199"/>
      <c r="E308" s="199"/>
      <c r="F308" s="199"/>
      <c r="G308" s="199"/>
      <c r="H308" s="199"/>
      <c r="I308" s="199"/>
      <c r="J308" s="199"/>
      <c r="K308" s="199"/>
      <c r="L308" s="199"/>
      <c r="M308" s="197"/>
      <c r="N308" s="184" t="s">
        <v>816</v>
      </c>
      <c r="O308" s="198">
        <f>SUM(O309:O312)</f>
        <v>3090</v>
      </c>
      <c r="P308" s="199">
        <f>SUM(X308:Y308)</f>
        <v>6833</v>
      </c>
      <c r="Q308" s="199">
        <f>SUM(R308:U308)</f>
        <v>930</v>
      </c>
      <c r="R308" s="199">
        <f t="shared" ref="R308:Y308" si="101">SUM(R309:R312)</f>
        <v>77</v>
      </c>
      <c r="S308" s="199">
        <f t="shared" si="101"/>
        <v>292</v>
      </c>
      <c r="T308" s="199">
        <f t="shared" si="101"/>
        <v>51</v>
      </c>
      <c r="U308" s="199">
        <f t="shared" si="101"/>
        <v>510</v>
      </c>
      <c r="V308" s="199">
        <f t="shared" si="101"/>
        <v>4430</v>
      </c>
      <c r="W308" s="199">
        <f t="shared" si="101"/>
        <v>1473</v>
      </c>
      <c r="X308" s="199">
        <f t="shared" si="101"/>
        <v>3369</v>
      </c>
      <c r="Y308" s="199">
        <f t="shared" si="101"/>
        <v>3464</v>
      </c>
    </row>
    <row r="309" spans="1:25" ht="12" customHeight="1">
      <c r="A309" s="1" t="s">
        <v>817</v>
      </c>
      <c r="B309" s="198"/>
      <c r="C309" s="199"/>
      <c r="D309" s="199"/>
      <c r="E309" s="199"/>
      <c r="F309" s="199"/>
      <c r="G309" s="199"/>
      <c r="H309" s="199"/>
      <c r="I309" s="199"/>
      <c r="J309" s="199"/>
      <c r="K309" s="199"/>
      <c r="L309" s="199"/>
      <c r="M309" s="197"/>
      <c r="N309" s="202" t="s">
        <v>693</v>
      </c>
      <c r="O309" s="198">
        <v>1225</v>
      </c>
      <c r="P309" s="199">
        <f>SUM(X309:Y309)</f>
        <v>2639</v>
      </c>
      <c r="Q309" s="199">
        <f>SUM(R309:U309)</f>
        <v>317</v>
      </c>
      <c r="R309" s="174">
        <v>25</v>
      </c>
      <c r="S309" s="174">
        <v>107</v>
      </c>
      <c r="T309" s="174">
        <v>20</v>
      </c>
      <c r="U309" s="174">
        <v>165</v>
      </c>
      <c r="V309" s="174">
        <v>1686</v>
      </c>
      <c r="W309" s="199">
        <v>636</v>
      </c>
      <c r="X309" s="199">
        <v>1287</v>
      </c>
      <c r="Y309" s="199">
        <v>1352</v>
      </c>
    </row>
    <row r="310" spans="1:25" ht="12" customHeight="1">
      <c r="A310" s="142" t="s">
        <v>677</v>
      </c>
      <c r="B310" s="198">
        <v>507</v>
      </c>
      <c r="C310" s="199">
        <f>SUM(K310:L310)</f>
        <v>1345</v>
      </c>
      <c r="D310" s="199">
        <f>SUM(E310:H310)</f>
        <v>238</v>
      </c>
      <c r="E310" s="174">
        <v>19</v>
      </c>
      <c r="F310" s="174">
        <v>53</v>
      </c>
      <c r="G310" s="174">
        <v>12</v>
      </c>
      <c r="H310" s="174">
        <v>154</v>
      </c>
      <c r="I310" s="199">
        <v>925</v>
      </c>
      <c r="J310" s="199">
        <v>182</v>
      </c>
      <c r="K310" s="199">
        <v>651</v>
      </c>
      <c r="L310" s="199">
        <v>694</v>
      </c>
      <c r="M310" s="197"/>
      <c r="N310" s="202" t="s">
        <v>676</v>
      </c>
      <c r="O310" s="198">
        <v>661</v>
      </c>
      <c r="P310" s="199">
        <f>SUM(X310:Y310)</f>
        <v>1525</v>
      </c>
      <c r="Q310" s="199">
        <f>SUM(R310:U310)</f>
        <v>214</v>
      </c>
      <c r="R310" s="174">
        <v>13</v>
      </c>
      <c r="S310" s="174">
        <v>60</v>
      </c>
      <c r="T310" s="174">
        <v>10</v>
      </c>
      <c r="U310" s="174">
        <v>131</v>
      </c>
      <c r="V310" s="174">
        <v>997</v>
      </c>
      <c r="W310" s="199">
        <v>314</v>
      </c>
      <c r="X310" s="199">
        <v>735</v>
      </c>
      <c r="Y310" s="199">
        <v>790</v>
      </c>
    </row>
    <row r="311" spans="1:25" ht="12" customHeight="1">
      <c r="B311" s="198"/>
      <c r="C311" s="199"/>
      <c r="D311" s="199"/>
      <c r="E311" s="199"/>
      <c r="F311" s="199"/>
      <c r="G311" s="199"/>
      <c r="H311" s="199"/>
      <c r="I311" s="199"/>
      <c r="J311" s="199"/>
      <c r="K311" s="199"/>
      <c r="L311" s="199"/>
      <c r="M311" s="197"/>
      <c r="N311" s="202" t="s">
        <v>677</v>
      </c>
      <c r="O311" s="198">
        <v>835</v>
      </c>
      <c r="P311" s="199">
        <f>SUM(X311:Y311)</f>
        <v>1837</v>
      </c>
      <c r="Q311" s="199">
        <f>SUM(R311:U311)</f>
        <v>238</v>
      </c>
      <c r="R311" s="174">
        <v>27</v>
      </c>
      <c r="S311" s="174">
        <v>65</v>
      </c>
      <c r="T311" s="174">
        <v>9</v>
      </c>
      <c r="U311" s="174">
        <v>137</v>
      </c>
      <c r="V311" s="174">
        <v>1231</v>
      </c>
      <c r="W311" s="199">
        <v>368</v>
      </c>
      <c r="X311" s="199">
        <v>945</v>
      </c>
      <c r="Y311" s="199">
        <v>892</v>
      </c>
    </row>
    <row r="312" spans="1:25" ht="12" customHeight="1">
      <c r="A312" s="1" t="s">
        <v>818</v>
      </c>
      <c r="B312" s="198"/>
      <c r="C312" s="199"/>
      <c r="D312" s="199"/>
      <c r="E312" s="199"/>
      <c r="F312" s="199"/>
      <c r="G312" s="199"/>
      <c r="H312" s="199"/>
      <c r="I312" s="199"/>
      <c r="J312" s="199"/>
      <c r="K312" s="199"/>
      <c r="L312" s="199"/>
      <c r="M312" s="197"/>
      <c r="N312" s="202" t="s">
        <v>679</v>
      </c>
      <c r="O312" s="198">
        <v>369</v>
      </c>
      <c r="P312" s="199">
        <f>SUM(X312:Y312)</f>
        <v>832</v>
      </c>
      <c r="Q312" s="199">
        <f>SUM(R312:U312)</f>
        <v>161</v>
      </c>
      <c r="R312" s="174">
        <v>12</v>
      </c>
      <c r="S312" s="174">
        <v>60</v>
      </c>
      <c r="T312" s="174">
        <v>12</v>
      </c>
      <c r="U312" s="174">
        <v>77</v>
      </c>
      <c r="V312" s="174">
        <v>516</v>
      </c>
      <c r="W312" s="199">
        <v>155</v>
      </c>
      <c r="X312" s="199">
        <v>402</v>
      </c>
      <c r="Y312" s="199">
        <v>430</v>
      </c>
    </row>
    <row r="313" spans="1:25" ht="12" customHeight="1">
      <c r="A313" s="142" t="s">
        <v>676</v>
      </c>
      <c r="B313" s="198">
        <v>1023</v>
      </c>
      <c r="C313" s="199">
        <f>SUM(K313:L313)</f>
        <v>2136</v>
      </c>
      <c r="D313" s="199">
        <f>SUM(E313:H313)</f>
        <v>281</v>
      </c>
      <c r="E313" s="174">
        <v>24</v>
      </c>
      <c r="F313" s="174">
        <v>76</v>
      </c>
      <c r="G313" s="174">
        <v>21</v>
      </c>
      <c r="H313" s="174">
        <v>160</v>
      </c>
      <c r="I313" s="199">
        <v>1388</v>
      </c>
      <c r="J313" s="199">
        <v>467</v>
      </c>
      <c r="K313" s="199">
        <v>1025</v>
      </c>
      <c r="L313" s="199">
        <v>1111</v>
      </c>
      <c r="M313" s="197"/>
      <c r="O313" s="198"/>
      <c r="P313" s="199"/>
      <c r="Q313" s="199"/>
      <c r="R313" s="199"/>
      <c r="S313" s="199"/>
      <c r="T313" s="199"/>
      <c r="U313" s="199"/>
      <c r="V313" s="199"/>
      <c r="W313" s="199"/>
      <c r="X313" s="199"/>
      <c r="Y313" s="199"/>
    </row>
    <row r="314" spans="1:25" ht="12" customHeight="1">
      <c r="B314" s="198"/>
      <c r="C314" s="199"/>
      <c r="D314" s="199"/>
      <c r="E314" s="199"/>
      <c r="F314" s="199"/>
      <c r="G314" s="199"/>
      <c r="H314" s="199"/>
      <c r="I314" s="199"/>
      <c r="J314" s="199"/>
      <c r="K314" s="199"/>
      <c r="L314" s="199"/>
      <c r="M314" s="197"/>
      <c r="N314" s="184" t="s">
        <v>819</v>
      </c>
      <c r="O314" s="198">
        <f>SUM(O315:O318)</f>
        <v>4055</v>
      </c>
      <c r="P314" s="199">
        <f>SUM(X314:Y314)</f>
        <v>8443</v>
      </c>
      <c r="Q314" s="199">
        <f>SUM(R314:U314)</f>
        <v>886</v>
      </c>
      <c r="R314" s="199">
        <f t="shared" ref="R314:Y314" si="102">SUM(R315:R318)</f>
        <v>37</v>
      </c>
      <c r="S314" s="199">
        <f t="shared" si="102"/>
        <v>184</v>
      </c>
      <c r="T314" s="199">
        <f t="shared" si="102"/>
        <v>56</v>
      </c>
      <c r="U314" s="199">
        <f t="shared" si="102"/>
        <v>609</v>
      </c>
      <c r="V314" s="199">
        <f t="shared" si="102"/>
        <v>4790</v>
      </c>
      <c r="W314" s="199">
        <f t="shared" si="102"/>
        <v>2767</v>
      </c>
      <c r="X314" s="199">
        <f t="shared" si="102"/>
        <v>3970</v>
      </c>
      <c r="Y314" s="199">
        <f t="shared" si="102"/>
        <v>4473</v>
      </c>
    </row>
    <row r="315" spans="1:25" ht="12" customHeight="1">
      <c r="A315" s="1" t="s">
        <v>820</v>
      </c>
      <c r="B315" s="198">
        <f>SUM(B316:B319)</f>
        <v>4375</v>
      </c>
      <c r="C315" s="199">
        <f>SUM(K315:L315)</f>
        <v>10132</v>
      </c>
      <c r="D315" s="199">
        <f>SUM(E315:H315)</f>
        <v>1437</v>
      </c>
      <c r="E315" s="199">
        <f t="shared" ref="E315:L315" si="103">SUM(E316:E319)</f>
        <v>72</v>
      </c>
      <c r="F315" s="199">
        <f t="shared" si="103"/>
        <v>394</v>
      </c>
      <c r="G315" s="199">
        <f t="shared" si="103"/>
        <v>76</v>
      </c>
      <c r="H315" s="199">
        <f t="shared" si="103"/>
        <v>895</v>
      </c>
      <c r="I315" s="199">
        <f t="shared" si="103"/>
        <v>6287</v>
      </c>
      <c r="J315" s="199">
        <f t="shared" si="103"/>
        <v>2408</v>
      </c>
      <c r="K315" s="199">
        <f t="shared" si="103"/>
        <v>4864</v>
      </c>
      <c r="L315" s="199">
        <f t="shared" si="103"/>
        <v>5268</v>
      </c>
      <c r="M315" s="197"/>
      <c r="N315" s="202" t="s">
        <v>693</v>
      </c>
      <c r="O315" s="198">
        <v>858</v>
      </c>
      <c r="P315" s="199">
        <f>SUM(X315:Y315)</f>
        <v>1908</v>
      </c>
      <c r="Q315" s="199">
        <f>SUM(R315:U315)</f>
        <v>215</v>
      </c>
      <c r="R315" s="174">
        <v>10</v>
      </c>
      <c r="S315" s="174">
        <v>50</v>
      </c>
      <c r="T315" s="174">
        <v>12</v>
      </c>
      <c r="U315" s="174">
        <v>143</v>
      </c>
      <c r="V315" s="174">
        <v>1132</v>
      </c>
      <c r="W315" s="199">
        <v>561</v>
      </c>
      <c r="X315" s="199">
        <v>917</v>
      </c>
      <c r="Y315" s="199">
        <v>991</v>
      </c>
    </row>
    <row r="316" spans="1:25" ht="12" customHeight="1">
      <c r="A316" s="142" t="s">
        <v>693</v>
      </c>
      <c r="B316" s="198">
        <v>1422</v>
      </c>
      <c r="C316" s="199">
        <f>SUM(K316:L316)</f>
        <v>3170</v>
      </c>
      <c r="D316" s="199">
        <f>SUM(E316:H316)</f>
        <v>432</v>
      </c>
      <c r="E316" s="174">
        <v>30</v>
      </c>
      <c r="F316" s="174">
        <v>115</v>
      </c>
      <c r="G316" s="174">
        <v>25</v>
      </c>
      <c r="H316" s="174">
        <v>262</v>
      </c>
      <c r="I316" s="199">
        <v>2032</v>
      </c>
      <c r="J316" s="199">
        <v>706</v>
      </c>
      <c r="K316" s="199">
        <v>1547</v>
      </c>
      <c r="L316" s="199">
        <v>1623</v>
      </c>
      <c r="M316" s="197"/>
      <c r="N316" s="202" t="s">
        <v>676</v>
      </c>
      <c r="O316" s="198">
        <v>1625</v>
      </c>
      <c r="P316" s="199">
        <f>SUM(X316:Y316)</f>
        <v>3425</v>
      </c>
      <c r="Q316" s="199">
        <f>SUM(R316:U316)</f>
        <v>362</v>
      </c>
      <c r="R316" s="174">
        <v>16</v>
      </c>
      <c r="S316" s="174">
        <v>75</v>
      </c>
      <c r="T316" s="174">
        <v>21</v>
      </c>
      <c r="U316" s="174">
        <v>250</v>
      </c>
      <c r="V316" s="174">
        <v>1957</v>
      </c>
      <c r="W316" s="199">
        <v>1106</v>
      </c>
      <c r="X316" s="199">
        <v>1637</v>
      </c>
      <c r="Y316" s="199">
        <v>1788</v>
      </c>
    </row>
    <row r="317" spans="1:25" ht="12" customHeight="1">
      <c r="A317" s="142" t="s">
        <v>676</v>
      </c>
      <c r="B317" s="198">
        <v>964</v>
      </c>
      <c r="C317" s="199">
        <f>SUM(K317:L317)</f>
        <v>2173</v>
      </c>
      <c r="D317" s="199">
        <f>SUM(E317:H317)</f>
        <v>300</v>
      </c>
      <c r="E317" s="174">
        <v>12</v>
      </c>
      <c r="F317" s="174">
        <v>92</v>
      </c>
      <c r="G317" s="174">
        <v>16</v>
      </c>
      <c r="H317" s="174">
        <v>180</v>
      </c>
      <c r="I317" s="199">
        <v>1320</v>
      </c>
      <c r="J317" s="199">
        <v>553</v>
      </c>
      <c r="K317" s="199">
        <v>1016</v>
      </c>
      <c r="L317" s="199">
        <v>1157</v>
      </c>
      <c r="M317" s="197"/>
      <c r="N317" s="202" t="s">
        <v>677</v>
      </c>
      <c r="O317" s="198">
        <v>1437</v>
      </c>
      <c r="P317" s="199">
        <f>SUM(X317:Y317)</f>
        <v>2974</v>
      </c>
      <c r="Q317" s="199">
        <f>SUM(R317:U317)</f>
        <v>309</v>
      </c>
      <c r="R317" s="174">
        <v>11</v>
      </c>
      <c r="S317" s="174">
        <v>59</v>
      </c>
      <c r="T317" s="174">
        <v>23</v>
      </c>
      <c r="U317" s="174">
        <v>216</v>
      </c>
      <c r="V317" s="174">
        <v>1566</v>
      </c>
      <c r="W317" s="199">
        <v>1099</v>
      </c>
      <c r="X317" s="199">
        <v>1407</v>
      </c>
      <c r="Y317" s="199">
        <v>1567</v>
      </c>
    </row>
    <row r="318" spans="1:25" ht="12" customHeight="1">
      <c r="A318" s="142" t="s">
        <v>677</v>
      </c>
      <c r="B318" s="198">
        <v>1207</v>
      </c>
      <c r="C318" s="199">
        <f>SUM(K318:L318)</f>
        <v>2892</v>
      </c>
      <c r="D318" s="199">
        <f>SUM(E318:H318)</f>
        <v>463</v>
      </c>
      <c r="E318" s="174">
        <v>19</v>
      </c>
      <c r="F318" s="174">
        <v>120</v>
      </c>
      <c r="G318" s="174">
        <v>22</v>
      </c>
      <c r="H318" s="174">
        <v>302</v>
      </c>
      <c r="I318" s="199">
        <v>1799</v>
      </c>
      <c r="J318" s="199">
        <v>630</v>
      </c>
      <c r="K318" s="199">
        <v>1403</v>
      </c>
      <c r="L318" s="199">
        <v>1489</v>
      </c>
      <c r="M318" s="197"/>
      <c r="N318" s="202" t="s">
        <v>679</v>
      </c>
      <c r="O318" s="198">
        <v>135</v>
      </c>
      <c r="P318" s="199">
        <f>SUM(X318:Y318)</f>
        <v>136</v>
      </c>
      <c r="Q318" s="199">
        <f>SUM(R318:U318)</f>
        <v>0</v>
      </c>
      <c r="R318" s="174">
        <v>0</v>
      </c>
      <c r="S318" s="174">
        <v>0</v>
      </c>
      <c r="T318" s="174">
        <v>0</v>
      </c>
      <c r="U318" s="174">
        <v>0</v>
      </c>
      <c r="V318" s="174">
        <v>135</v>
      </c>
      <c r="W318" s="199">
        <v>1</v>
      </c>
      <c r="X318" s="199">
        <v>9</v>
      </c>
      <c r="Y318" s="199">
        <v>127</v>
      </c>
    </row>
    <row r="319" spans="1:25" ht="12" customHeight="1">
      <c r="A319" s="142" t="s">
        <v>679</v>
      </c>
      <c r="B319" s="198">
        <v>782</v>
      </c>
      <c r="C319" s="199">
        <f>SUM(K319:L319)</f>
        <v>1897</v>
      </c>
      <c r="D319" s="199">
        <f>SUM(E319:H319)</f>
        <v>242</v>
      </c>
      <c r="E319" s="174">
        <v>11</v>
      </c>
      <c r="F319" s="174">
        <v>67</v>
      </c>
      <c r="G319" s="174">
        <v>13</v>
      </c>
      <c r="H319" s="174">
        <v>151</v>
      </c>
      <c r="I319" s="199">
        <v>1136</v>
      </c>
      <c r="J319" s="199">
        <v>519</v>
      </c>
      <c r="K319" s="199">
        <v>898</v>
      </c>
      <c r="L319" s="199">
        <v>999</v>
      </c>
      <c r="M319" s="197"/>
      <c r="O319" s="198"/>
      <c r="P319" s="199"/>
      <c r="Q319" s="199"/>
      <c r="R319" s="199"/>
      <c r="S319" s="199"/>
      <c r="T319" s="199"/>
      <c r="U319" s="199"/>
      <c r="V319" s="199"/>
      <c r="W319" s="199"/>
      <c r="X319" s="199"/>
      <c r="Y319" s="199"/>
    </row>
    <row r="320" spans="1:25" ht="12" customHeight="1">
      <c r="B320" s="198"/>
      <c r="C320" s="199"/>
      <c r="D320" s="199"/>
      <c r="E320" s="199"/>
      <c r="F320" s="199"/>
      <c r="G320" s="199"/>
      <c r="H320" s="199"/>
      <c r="I320" s="199"/>
      <c r="J320" s="199"/>
      <c r="K320" s="199"/>
      <c r="L320" s="199"/>
      <c r="M320" s="197"/>
      <c r="N320" s="184" t="s">
        <v>821</v>
      </c>
      <c r="O320" s="205">
        <f>SUM(O321:O322)</f>
        <v>1385</v>
      </c>
      <c r="P320" s="199">
        <f>SUM(X320:Y320)</f>
        <v>3207</v>
      </c>
      <c r="Q320" s="199">
        <f>SUM(R320:U320)</f>
        <v>502</v>
      </c>
      <c r="R320" s="199">
        <f t="shared" ref="R320:Y320" si="104">SUM(R321:R322)</f>
        <v>36</v>
      </c>
      <c r="S320" s="199">
        <f t="shared" si="104"/>
        <v>152</v>
      </c>
      <c r="T320" s="199">
        <f t="shared" si="104"/>
        <v>34</v>
      </c>
      <c r="U320" s="199">
        <f t="shared" si="104"/>
        <v>280</v>
      </c>
      <c r="V320" s="199">
        <f t="shared" si="104"/>
        <v>2120</v>
      </c>
      <c r="W320" s="199">
        <f t="shared" si="104"/>
        <v>585</v>
      </c>
      <c r="X320" s="199">
        <f t="shared" si="104"/>
        <v>1555</v>
      </c>
      <c r="Y320" s="199">
        <f t="shared" si="104"/>
        <v>1652</v>
      </c>
    </row>
    <row r="321" spans="1:25" ht="12" customHeight="1">
      <c r="A321" s="1" t="s">
        <v>822</v>
      </c>
      <c r="B321" s="198">
        <f>SUM(B322:B328)</f>
        <v>4923</v>
      </c>
      <c r="C321" s="199">
        <f t="shared" ref="C321:C328" si="105">SUM(K321:L321)</f>
        <v>10346</v>
      </c>
      <c r="D321" s="199">
        <f t="shared" ref="D321:D328" si="106">SUM(E321:H321)</f>
        <v>1552</v>
      </c>
      <c r="E321" s="199">
        <f t="shared" ref="E321:L321" si="107">SUM(E322:E328)</f>
        <v>95</v>
      </c>
      <c r="F321" s="199">
        <f t="shared" si="107"/>
        <v>463</v>
      </c>
      <c r="G321" s="199">
        <f t="shared" si="107"/>
        <v>85</v>
      </c>
      <c r="H321" s="199">
        <f t="shared" si="107"/>
        <v>909</v>
      </c>
      <c r="I321" s="199">
        <f t="shared" si="107"/>
        <v>6512</v>
      </c>
      <c r="J321" s="199">
        <f t="shared" si="107"/>
        <v>2282</v>
      </c>
      <c r="K321" s="199">
        <f t="shared" si="107"/>
        <v>5095</v>
      </c>
      <c r="L321" s="199">
        <f t="shared" si="107"/>
        <v>5251</v>
      </c>
      <c r="M321" s="197"/>
      <c r="N321" s="202" t="s">
        <v>693</v>
      </c>
      <c r="O321" s="198">
        <v>1142</v>
      </c>
      <c r="P321" s="199">
        <f>SUM(X321:Y321)</f>
        <v>2571</v>
      </c>
      <c r="Q321" s="199">
        <f>SUM(R321:U321)</f>
        <v>392</v>
      </c>
      <c r="R321" s="174">
        <v>30</v>
      </c>
      <c r="S321" s="174">
        <v>122</v>
      </c>
      <c r="T321" s="174">
        <v>28</v>
      </c>
      <c r="U321" s="174">
        <v>212</v>
      </c>
      <c r="V321" s="174">
        <v>1702</v>
      </c>
      <c r="W321" s="199">
        <v>477</v>
      </c>
      <c r="X321" s="199">
        <v>1245</v>
      </c>
      <c r="Y321" s="199">
        <v>1326</v>
      </c>
    </row>
    <row r="322" spans="1:25" ht="12" customHeight="1">
      <c r="A322" s="142" t="s">
        <v>693</v>
      </c>
      <c r="B322" s="198">
        <v>864</v>
      </c>
      <c r="C322" s="199">
        <f t="shared" si="105"/>
        <v>1563</v>
      </c>
      <c r="D322" s="199">
        <f t="shared" si="106"/>
        <v>151</v>
      </c>
      <c r="E322" s="174">
        <v>17</v>
      </c>
      <c r="F322" s="174">
        <v>53</v>
      </c>
      <c r="G322" s="174">
        <v>8</v>
      </c>
      <c r="H322" s="174">
        <v>73</v>
      </c>
      <c r="I322" s="199">
        <v>1079</v>
      </c>
      <c r="J322" s="199">
        <v>333</v>
      </c>
      <c r="K322" s="199">
        <v>736</v>
      </c>
      <c r="L322" s="199">
        <v>827</v>
      </c>
      <c r="M322" s="197"/>
      <c r="N322" s="202" t="s">
        <v>676</v>
      </c>
      <c r="O322" s="198">
        <v>243</v>
      </c>
      <c r="P322" s="199">
        <f>SUM(X322:Y322)</f>
        <v>636</v>
      </c>
      <c r="Q322" s="199">
        <f>SUM(R322:U322)</f>
        <v>110</v>
      </c>
      <c r="R322" s="174">
        <v>6</v>
      </c>
      <c r="S322" s="174">
        <v>30</v>
      </c>
      <c r="T322" s="174">
        <v>6</v>
      </c>
      <c r="U322" s="174">
        <v>68</v>
      </c>
      <c r="V322" s="174">
        <v>418</v>
      </c>
      <c r="W322" s="199">
        <v>108</v>
      </c>
      <c r="X322" s="199">
        <v>310</v>
      </c>
      <c r="Y322" s="199">
        <v>326</v>
      </c>
    </row>
    <row r="323" spans="1:25" ht="12" customHeight="1">
      <c r="A323" s="142" t="s">
        <v>676</v>
      </c>
      <c r="B323" s="198">
        <v>1057</v>
      </c>
      <c r="C323" s="199">
        <f t="shared" si="105"/>
        <v>2037</v>
      </c>
      <c r="D323" s="199">
        <f t="shared" si="106"/>
        <v>229</v>
      </c>
      <c r="E323" s="174">
        <v>17</v>
      </c>
      <c r="F323" s="174">
        <v>79</v>
      </c>
      <c r="G323" s="174">
        <v>13</v>
      </c>
      <c r="H323" s="174">
        <v>120</v>
      </c>
      <c r="I323" s="199">
        <v>1266</v>
      </c>
      <c r="J323" s="199">
        <v>542</v>
      </c>
      <c r="K323" s="199">
        <v>1034</v>
      </c>
      <c r="L323" s="199">
        <v>1003</v>
      </c>
      <c r="M323" s="197"/>
      <c r="O323" s="198"/>
      <c r="P323" s="199"/>
      <c r="Q323" s="199"/>
      <c r="R323" s="174"/>
      <c r="S323" s="174"/>
      <c r="T323" s="174"/>
      <c r="U323" s="174"/>
      <c r="V323" s="174"/>
      <c r="W323" s="199"/>
      <c r="X323" s="199"/>
      <c r="Y323" s="199"/>
    </row>
    <row r="324" spans="1:25" ht="12" customHeight="1">
      <c r="A324" s="142" t="s">
        <v>677</v>
      </c>
      <c r="B324" s="198">
        <v>847</v>
      </c>
      <c r="C324" s="199">
        <f t="shared" si="105"/>
        <v>1610</v>
      </c>
      <c r="D324" s="199">
        <f t="shared" si="106"/>
        <v>145</v>
      </c>
      <c r="E324" s="174">
        <v>6</v>
      </c>
      <c r="F324" s="174">
        <v>34</v>
      </c>
      <c r="G324" s="174">
        <v>10</v>
      </c>
      <c r="H324" s="174">
        <v>95</v>
      </c>
      <c r="I324" s="199">
        <v>921</v>
      </c>
      <c r="J324" s="199">
        <v>544</v>
      </c>
      <c r="K324" s="199">
        <v>815</v>
      </c>
      <c r="L324" s="199">
        <v>795</v>
      </c>
      <c r="M324" s="197"/>
      <c r="N324" s="184" t="s">
        <v>823</v>
      </c>
      <c r="O324" s="198"/>
      <c r="P324" s="199"/>
      <c r="Q324" s="199"/>
      <c r="R324" s="174"/>
      <c r="S324" s="174"/>
      <c r="T324" s="174"/>
      <c r="U324" s="174"/>
      <c r="V324" s="174"/>
      <c r="W324" s="199"/>
      <c r="X324" s="199"/>
      <c r="Y324" s="199"/>
    </row>
    <row r="325" spans="1:25" ht="12" customHeight="1">
      <c r="A325" s="142" t="s">
        <v>679</v>
      </c>
      <c r="B325" s="198">
        <v>153</v>
      </c>
      <c r="C325" s="199">
        <f t="shared" si="105"/>
        <v>279</v>
      </c>
      <c r="D325" s="199">
        <f t="shared" si="106"/>
        <v>19</v>
      </c>
      <c r="E325" s="174">
        <v>1</v>
      </c>
      <c r="F325" s="174">
        <v>2</v>
      </c>
      <c r="G325" s="174">
        <v>2</v>
      </c>
      <c r="H325" s="174">
        <v>14</v>
      </c>
      <c r="I325" s="199">
        <v>165</v>
      </c>
      <c r="J325" s="199">
        <v>95</v>
      </c>
      <c r="K325" s="199">
        <v>132</v>
      </c>
      <c r="L325" s="199">
        <v>147</v>
      </c>
      <c r="M325" s="197"/>
      <c r="N325" s="202" t="s">
        <v>679</v>
      </c>
      <c r="O325" s="198">
        <v>979</v>
      </c>
      <c r="P325" s="199">
        <f>SUM(X325:Y325)</f>
        <v>1601</v>
      </c>
      <c r="Q325" s="199">
        <f>SUM(R325:U325)</f>
        <v>166</v>
      </c>
      <c r="R325" s="174">
        <v>16</v>
      </c>
      <c r="S325" s="174">
        <v>56</v>
      </c>
      <c r="T325" s="174">
        <v>13</v>
      </c>
      <c r="U325" s="174">
        <v>81</v>
      </c>
      <c r="V325" s="174">
        <v>860</v>
      </c>
      <c r="W325" s="199">
        <v>575</v>
      </c>
      <c r="X325" s="199">
        <v>786</v>
      </c>
      <c r="Y325" s="199">
        <v>815</v>
      </c>
    </row>
    <row r="326" spans="1:25" ht="12" customHeight="1">
      <c r="A326" s="142" t="s">
        <v>680</v>
      </c>
      <c r="B326" s="198">
        <v>496</v>
      </c>
      <c r="C326" s="199">
        <f t="shared" si="105"/>
        <v>1359</v>
      </c>
      <c r="D326" s="199">
        <f t="shared" si="106"/>
        <v>389</v>
      </c>
      <c r="E326" s="174">
        <v>29</v>
      </c>
      <c r="F326" s="174">
        <v>129</v>
      </c>
      <c r="G326" s="174">
        <v>22</v>
      </c>
      <c r="H326" s="174">
        <v>209</v>
      </c>
      <c r="I326" s="199">
        <v>858</v>
      </c>
      <c r="J326" s="199">
        <v>112</v>
      </c>
      <c r="K326" s="199">
        <v>665</v>
      </c>
      <c r="L326" s="199">
        <v>694</v>
      </c>
      <c r="M326" s="197"/>
      <c r="O326" s="198"/>
      <c r="P326" s="199"/>
      <c r="Q326" s="199"/>
      <c r="R326" s="199"/>
      <c r="S326" s="199"/>
      <c r="T326" s="199"/>
      <c r="U326" s="199"/>
      <c r="V326" s="199"/>
      <c r="W326" s="199"/>
      <c r="X326" s="199"/>
      <c r="Y326" s="199"/>
    </row>
    <row r="327" spans="1:25" ht="12" customHeight="1">
      <c r="A327" s="142" t="s">
        <v>682</v>
      </c>
      <c r="B327" s="198">
        <v>652</v>
      </c>
      <c r="C327" s="199">
        <f t="shared" si="105"/>
        <v>1598</v>
      </c>
      <c r="D327" s="199">
        <f t="shared" si="106"/>
        <v>328</v>
      </c>
      <c r="E327" s="174">
        <v>10</v>
      </c>
      <c r="F327" s="174">
        <v>55</v>
      </c>
      <c r="G327" s="174">
        <v>22</v>
      </c>
      <c r="H327" s="174">
        <v>241</v>
      </c>
      <c r="I327" s="199">
        <v>1014</v>
      </c>
      <c r="J327" s="199">
        <v>256</v>
      </c>
      <c r="K327" s="199">
        <v>780</v>
      </c>
      <c r="L327" s="199">
        <v>818</v>
      </c>
      <c r="M327" s="197"/>
      <c r="N327" s="184" t="s">
        <v>824</v>
      </c>
      <c r="O327" s="198">
        <f>SUM(O328:O337)</f>
        <v>8619</v>
      </c>
      <c r="P327" s="199">
        <f t="shared" ref="P327:P337" si="108">SUM(X327:Y327)</f>
        <v>17207</v>
      </c>
      <c r="Q327" s="199">
        <f t="shared" ref="Q327:Q337" si="109">SUM(R327:U327)</f>
        <v>2129</v>
      </c>
      <c r="R327" s="199">
        <f t="shared" ref="R327:Y327" si="110">SUM(R328:R337)</f>
        <v>191</v>
      </c>
      <c r="S327" s="199">
        <f t="shared" si="110"/>
        <v>622</v>
      </c>
      <c r="T327" s="199">
        <f t="shared" si="110"/>
        <v>160</v>
      </c>
      <c r="U327" s="199">
        <f t="shared" si="110"/>
        <v>1156</v>
      </c>
      <c r="V327" s="199">
        <f t="shared" si="110"/>
        <v>11289</v>
      </c>
      <c r="W327" s="199">
        <f t="shared" si="110"/>
        <v>3789</v>
      </c>
      <c r="X327" s="199">
        <f t="shared" si="110"/>
        <v>8256</v>
      </c>
      <c r="Y327" s="199">
        <f t="shared" si="110"/>
        <v>8951</v>
      </c>
    </row>
    <row r="328" spans="1:25" ht="12" customHeight="1">
      <c r="A328" s="142" t="s">
        <v>684</v>
      </c>
      <c r="B328" s="198">
        <v>854</v>
      </c>
      <c r="C328" s="199">
        <f t="shared" si="105"/>
        <v>1900</v>
      </c>
      <c r="D328" s="199">
        <f t="shared" si="106"/>
        <v>291</v>
      </c>
      <c r="E328" s="174">
        <v>15</v>
      </c>
      <c r="F328" s="174">
        <v>111</v>
      </c>
      <c r="G328" s="174">
        <v>8</v>
      </c>
      <c r="H328" s="174">
        <v>157</v>
      </c>
      <c r="I328" s="199">
        <v>1209</v>
      </c>
      <c r="J328" s="199">
        <v>400</v>
      </c>
      <c r="K328" s="199">
        <v>933</v>
      </c>
      <c r="L328" s="199">
        <v>967</v>
      </c>
      <c r="M328" s="197"/>
      <c r="N328" s="202" t="s">
        <v>693</v>
      </c>
      <c r="O328" s="198">
        <v>1395</v>
      </c>
      <c r="P328" s="199">
        <f t="shared" si="108"/>
        <v>2408</v>
      </c>
      <c r="Q328" s="199">
        <f t="shared" si="109"/>
        <v>228</v>
      </c>
      <c r="R328" s="174">
        <v>28</v>
      </c>
      <c r="S328" s="174">
        <v>69</v>
      </c>
      <c r="T328" s="174">
        <v>13</v>
      </c>
      <c r="U328" s="174">
        <v>118</v>
      </c>
      <c r="V328" s="174">
        <v>1743</v>
      </c>
      <c r="W328" s="199">
        <v>437</v>
      </c>
      <c r="X328" s="199">
        <v>1079</v>
      </c>
      <c r="Y328" s="199">
        <v>1329</v>
      </c>
    </row>
    <row r="329" spans="1:25" ht="12" customHeight="1">
      <c r="B329" s="198"/>
      <c r="C329" s="199"/>
      <c r="D329" s="199"/>
      <c r="E329" s="199"/>
      <c r="F329" s="199"/>
      <c r="G329" s="199"/>
      <c r="H329" s="199"/>
      <c r="I329" s="199"/>
      <c r="J329" s="199"/>
      <c r="K329" s="199"/>
      <c r="L329" s="199"/>
      <c r="M329" s="197"/>
      <c r="N329" s="202" t="s">
        <v>679</v>
      </c>
      <c r="O329" s="198">
        <v>932</v>
      </c>
      <c r="P329" s="199">
        <f t="shared" si="108"/>
        <v>1883</v>
      </c>
      <c r="Q329" s="199">
        <f t="shared" si="109"/>
        <v>243</v>
      </c>
      <c r="R329" s="174">
        <v>18</v>
      </c>
      <c r="S329" s="174">
        <v>74</v>
      </c>
      <c r="T329" s="174">
        <v>18</v>
      </c>
      <c r="U329" s="174">
        <v>133</v>
      </c>
      <c r="V329" s="174">
        <v>1273</v>
      </c>
      <c r="W329" s="199">
        <v>367</v>
      </c>
      <c r="X329" s="199">
        <v>936</v>
      </c>
      <c r="Y329" s="199">
        <v>947</v>
      </c>
    </row>
    <row r="330" spans="1:25" ht="12" customHeight="1">
      <c r="A330" s="1" t="s">
        <v>825</v>
      </c>
      <c r="B330" s="198">
        <f>SUM(B331:B333)</f>
        <v>2168</v>
      </c>
      <c r="C330" s="199">
        <f>SUM(K330:L330)</f>
        <v>4013</v>
      </c>
      <c r="D330" s="199">
        <f>SUM(E330:H330)</f>
        <v>307</v>
      </c>
      <c r="E330" s="199">
        <f t="shared" ref="E330:L330" si="111">SUM(E331:E333)</f>
        <v>25</v>
      </c>
      <c r="F330" s="199">
        <f t="shared" si="111"/>
        <v>94</v>
      </c>
      <c r="G330" s="199">
        <f t="shared" si="111"/>
        <v>23</v>
      </c>
      <c r="H330" s="199">
        <f t="shared" si="111"/>
        <v>165</v>
      </c>
      <c r="I330" s="199">
        <f t="shared" si="111"/>
        <v>2380</v>
      </c>
      <c r="J330" s="199">
        <f t="shared" si="111"/>
        <v>1326</v>
      </c>
      <c r="K330" s="199">
        <f t="shared" si="111"/>
        <v>2003</v>
      </c>
      <c r="L330" s="199">
        <f t="shared" si="111"/>
        <v>2010</v>
      </c>
      <c r="M330" s="197"/>
      <c r="N330" s="202" t="s">
        <v>680</v>
      </c>
      <c r="O330" s="198">
        <v>1155</v>
      </c>
      <c r="P330" s="199">
        <f t="shared" si="108"/>
        <v>2262</v>
      </c>
      <c r="Q330" s="199">
        <f t="shared" si="109"/>
        <v>253</v>
      </c>
      <c r="R330" s="154">
        <v>31</v>
      </c>
      <c r="S330" s="154">
        <v>82</v>
      </c>
      <c r="T330" s="154">
        <v>16</v>
      </c>
      <c r="U330" s="154">
        <v>124</v>
      </c>
      <c r="V330" s="154">
        <v>1495</v>
      </c>
      <c r="W330" s="199">
        <v>514</v>
      </c>
      <c r="X330" s="199">
        <v>1047</v>
      </c>
      <c r="Y330" s="199">
        <v>1215</v>
      </c>
    </row>
    <row r="331" spans="1:25" ht="12" customHeight="1">
      <c r="A331" s="142" t="s">
        <v>693</v>
      </c>
      <c r="B331" s="198">
        <v>705</v>
      </c>
      <c r="C331" s="199">
        <f>SUM(K331:L331)</f>
        <v>1415</v>
      </c>
      <c r="D331" s="199">
        <f>SUM(E331:H331)</f>
        <v>86</v>
      </c>
      <c r="E331" s="174">
        <v>6</v>
      </c>
      <c r="F331" s="174">
        <v>22</v>
      </c>
      <c r="G331" s="174">
        <v>7</v>
      </c>
      <c r="H331" s="174">
        <v>51</v>
      </c>
      <c r="I331" s="199">
        <v>779</v>
      </c>
      <c r="J331" s="199">
        <v>550</v>
      </c>
      <c r="K331" s="199">
        <v>657</v>
      </c>
      <c r="L331" s="199">
        <v>758</v>
      </c>
      <c r="M331" s="197"/>
      <c r="N331" s="202" t="s">
        <v>682</v>
      </c>
      <c r="O331" s="198">
        <v>641</v>
      </c>
      <c r="P331" s="199">
        <f t="shared" si="108"/>
        <v>1197</v>
      </c>
      <c r="Q331" s="199">
        <f t="shared" si="109"/>
        <v>160</v>
      </c>
      <c r="R331" s="174">
        <v>17</v>
      </c>
      <c r="S331" s="174">
        <v>47</v>
      </c>
      <c r="T331" s="174">
        <v>19</v>
      </c>
      <c r="U331" s="174">
        <v>77</v>
      </c>
      <c r="V331" s="174">
        <v>753</v>
      </c>
      <c r="W331" s="199">
        <v>284</v>
      </c>
      <c r="X331" s="199">
        <v>590</v>
      </c>
      <c r="Y331" s="199">
        <v>607</v>
      </c>
    </row>
    <row r="332" spans="1:25" ht="12" customHeight="1">
      <c r="A332" s="142" t="s">
        <v>676</v>
      </c>
      <c r="B332" s="198">
        <v>856</v>
      </c>
      <c r="C332" s="199">
        <f>SUM(K332:L332)</f>
        <v>1580</v>
      </c>
      <c r="D332" s="199">
        <f>SUM(E332:H332)</f>
        <v>143</v>
      </c>
      <c r="E332" s="174">
        <v>16</v>
      </c>
      <c r="F332" s="174">
        <v>46</v>
      </c>
      <c r="G332" s="174">
        <v>7</v>
      </c>
      <c r="H332" s="174">
        <v>74</v>
      </c>
      <c r="I332" s="199">
        <v>999</v>
      </c>
      <c r="J332" s="199">
        <v>438</v>
      </c>
      <c r="K332" s="199">
        <v>803</v>
      </c>
      <c r="L332" s="199">
        <v>777</v>
      </c>
      <c r="M332" s="197"/>
      <c r="N332" s="202" t="s">
        <v>684</v>
      </c>
      <c r="O332" s="198">
        <v>1004</v>
      </c>
      <c r="P332" s="199">
        <f t="shared" si="108"/>
        <v>2098</v>
      </c>
      <c r="Q332" s="199">
        <f t="shared" si="109"/>
        <v>287</v>
      </c>
      <c r="R332" s="174">
        <v>34</v>
      </c>
      <c r="S332" s="174">
        <v>101</v>
      </c>
      <c r="T332" s="174">
        <v>21</v>
      </c>
      <c r="U332" s="174">
        <v>131</v>
      </c>
      <c r="V332" s="174">
        <v>1454</v>
      </c>
      <c r="W332" s="199">
        <v>357</v>
      </c>
      <c r="X332" s="199">
        <v>1029</v>
      </c>
      <c r="Y332" s="199">
        <v>1069</v>
      </c>
    </row>
    <row r="333" spans="1:25" ht="12" customHeight="1">
      <c r="A333" s="142" t="s">
        <v>677</v>
      </c>
      <c r="B333" s="198">
        <v>607</v>
      </c>
      <c r="C333" s="199">
        <f>SUM(K333:L333)</f>
        <v>1018</v>
      </c>
      <c r="D333" s="199">
        <f>SUM(E333:H333)</f>
        <v>78</v>
      </c>
      <c r="E333" s="174">
        <v>3</v>
      </c>
      <c r="F333" s="174">
        <v>26</v>
      </c>
      <c r="G333" s="174">
        <v>9</v>
      </c>
      <c r="H333" s="174">
        <v>40</v>
      </c>
      <c r="I333" s="199">
        <v>602</v>
      </c>
      <c r="J333" s="199">
        <v>338</v>
      </c>
      <c r="K333" s="199">
        <v>543</v>
      </c>
      <c r="L333" s="199">
        <v>475</v>
      </c>
      <c r="M333" s="197"/>
      <c r="N333" s="202" t="s">
        <v>686</v>
      </c>
      <c r="O333" s="198">
        <v>897</v>
      </c>
      <c r="P333" s="199">
        <f t="shared" si="108"/>
        <v>2041</v>
      </c>
      <c r="Q333" s="199">
        <f t="shared" si="109"/>
        <v>340</v>
      </c>
      <c r="R333" s="174">
        <v>36</v>
      </c>
      <c r="S333" s="174">
        <v>103</v>
      </c>
      <c r="T333" s="174">
        <v>25</v>
      </c>
      <c r="U333" s="174">
        <v>176</v>
      </c>
      <c r="V333" s="174">
        <v>1309</v>
      </c>
      <c r="W333" s="199">
        <v>392</v>
      </c>
      <c r="X333" s="199">
        <v>1016</v>
      </c>
      <c r="Y333" s="199">
        <v>1025</v>
      </c>
    </row>
    <row r="334" spans="1:25" ht="12" customHeight="1">
      <c r="B334" s="198"/>
      <c r="C334" s="199"/>
      <c r="D334" s="199"/>
      <c r="E334" s="199"/>
      <c r="F334" s="199"/>
      <c r="G334" s="199"/>
      <c r="H334" s="199"/>
      <c r="I334" s="199"/>
      <c r="J334" s="199"/>
      <c r="K334" s="199"/>
      <c r="L334" s="199"/>
      <c r="M334" s="197"/>
      <c r="N334" s="202" t="s">
        <v>688</v>
      </c>
      <c r="O334" s="198">
        <v>756</v>
      </c>
      <c r="P334" s="199">
        <f t="shared" si="108"/>
        <v>1661</v>
      </c>
      <c r="Q334" s="199">
        <f t="shared" si="109"/>
        <v>200</v>
      </c>
      <c r="R334" s="174">
        <v>10</v>
      </c>
      <c r="S334" s="174">
        <v>57</v>
      </c>
      <c r="T334" s="174">
        <v>14</v>
      </c>
      <c r="U334" s="174">
        <v>119</v>
      </c>
      <c r="V334" s="174">
        <v>1077</v>
      </c>
      <c r="W334" s="199">
        <v>384</v>
      </c>
      <c r="X334" s="199">
        <v>839</v>
      </c>
      <c r="Y334" s="199">
        <v>822</v>
      </c>
    </row>
    <row r="335" spans="1:25" ht="12" customHeight="1">
      <c r="A335" s="1" t="s">
        <v>826</v>
      </c>
      <c r="B335" s="198">
        <f>SUM(B336:B338)</f>
        <v>3409</v>
      </c>
      <c r="C335" s="199">
        <f>SUM(K335:L335)</f>
        <v>7278</v>
      </c>
      <c r="D335" s="199">
        <f>SUM(E335:H335)</f>
        <v>865</v>
      </c>
      <c r="E335" s="199">
        <f t="shared" ref="E335:L335" si="112">SUM(E336:E338)</f>
        <v>62</v>
      </c>
      <c r="F335" s="199">
        <f t="shared" si="112"/>
        <v>253</v>
      </c>
      <c r="G335" s="199">
        <f t="shared" si="112"/>
        <v>61</v>
      </c>
      <c r="H335" s="199">
        <f t="shared" si="112"/>
        <v>489</v>
      </c>
      <c r="I335" s="199">
        <f t="shared" si="112"/>
        <v>4442</v>
      </c>
      <c r="J335" s="199">
        <f t="shared" si="112"/>
        <v>1971</v>
      </c>
      <c r="K335" s="199">
        <f t="shared" si="112"/>
        <v>3414</v>
      </c>
      <c r="L335" s="199">
        <f t="shared" si="112"/>
        <v>3864</v>
      </c>
      <c r="M335" s="197"/>
      <c r="N335" s="202" t="s">
        <v>827</v>
      </c>
      <c r="O335" s="198">
        <v>1055</v>
      </c>
      <c r="P335" s="199">
        <f t="shared" si="108"/>
        <v>2037</v>
      </c>
      <c r="Q335" s="199">
        <f t="shared" si="109"/>
        <v>217</v>
      </c>
      <c r="R335" s="174">
        <v>8</v>
      </c>
      <c r="S335" s="174">
        <v>51</v>
      </c>
      <c r="T335" s="174">
        <v>16</v>
      </c>
      <c r="U335" s="174">
        <v>142</v>
      </c>
      <c r="V335" s="174">
        <v>1260</v>
      </c>
      <c r="W335" s="199">
        <v>560</v>
      </c>
      <c r="X335" s="199">
        <v>951</v>
      </c>
      <c r="Y335" s="199">
        <v>1086</v>
      </c>
    </row>
    <row r="336" spans="1:25" ht="12" customHeight="1">
      <c r="A336" s="142" t="s">
        <v>693</v>
      </c>
      <c r="B336" s="198">
        <v>1316</v>
      </c>
      <c r="C336" s="199">
        <f>SUM(K336:L336)</f>
        <v>2855</v>
      </c>
      <c r="D336" s="199">
        <f>SUM(E336:H336)</f>
        <v>337</v>
      </c>
      <c r="E336" s="174">
        <v>27</v>
      </c>
      <c r="F336" s="174">
        <v>96</v>
      </c>
      <c r="G336" s="174">
        <v>25</v>
      </c>
      <c r="H336" s="174">
        <v>189</v>
      </c>
      <c r="I336" s="199">
        <v>1824</v>
      </c>
      <c r="J336" s="199">
        <v>694</v>
      </c>
      <c r="K336" s="199">
        <v>1347</v>
      </c>
      <c r="L336" s="199">
        <v>1508</v>
      </c>
      <c r="M336" s="197"/>
      <c r="N336" s="202" t="s">
        <v>828</v>
      </c>
      <c r="O336" s="198">
        <v>408</v>
      </c>
      <c r="P336" s="199">
        <f t="shared" si="108"/>
        <v>759</v>
      </c>
      <c r="Q336" s="199">
        <f t="shared" si="109"/>
        <v>72</v>
      </c>
      <c r="R336" s="174">
        <v>2</v>
      </c>
      <c r="S336" s="174">
        <v>14</v>
      </c>
      <c r="T336" s="174">
        <v>10</v>
      </c>
      <c r="U336" s="174">
        <v>46</v>
      </c>
      <c r="V336" s="174">
        <v>410</v>
      </c>
      <c r="W336" s="199">
        <v>277</v>
      </c>
      <c r="X336" s="199">
        <v>348</v>
      </c>
      <c r="Y336" s="199">
        <v>411</v>
      </c>
    </row>
    <row r="337" spans="1:25" ht="12" customHeight="1">
      <c r="A337" s="142" t="s">
        <v>676</v>
      </c>
      <c r="B337" s="198">
        <v>1101</v>
      </c>
      <c r="C337" s="199">
        <f>SUM(K337:L337)</f>
        <v>2291</v>
      </c>
      <c r="D337" s="199">
        <f>SUM(E337:H337)</f>
        <v>250</v>
      </c>
      <c r="E337" s="154">
        <v>13</v>
      </c>
      <c r="F337" s="154">
        <v>62</v>
      </c>
      <c r="G337" s="154">
        <v>18</v>
      </c>
      <c r="H337" s="154">
        <v>157</v>
      </c>
      <c r="I337" s="199">
        <v>1289</v>
      </c>
      <c r="J337" s="199">
        <v>752</v>
      </c>
      <c r="K337" s="199">
        <v>1069</v>
      </c>
      <c r="L337" s="199">
        <v>1222</v>
      </c>
      <c r="M337" s="197"/>
      <c r="N337" s="202" t="s">
        <v>829</v>
      </c>
      <c r="O337" s="198">
        <v>376</v>
      </c>
      <c r="P337" s="199">
        <f t="shared" si="108"/>
        <v>861</v>
      </c>
      <c r="Q337" s="199">
        <f t="shared" si="109"/>
        <v>129</v>
      </c>
      <c r="R337" s="174">
        <v>7</v>
      </c>
      <c r="S337" s="174">
        <v>24</v>
      </c>
      <c r="T337" s="174">
        <v>8</v>
      </c>
      <c r="U337" s="174">
        <v>90</v>
      </c>
      <c r="V337" s="174">
        <v>515</v>
      </c>
      <c r="W337" s="199">
        <v>217</v>
      </c>
      <c r="X337" s="199">
        <v>421</v>
      </c>
      <c r="Y337" s="199">
        <v>440</v>
      </c>
    </row>
    <row r="338" spans="1:25" ht="12" customHeight="1">
      <c r="A338" s="142" t="s">
        <v>677</v>
      </c>
      <c r="B338" s="198">
        <v>992</v>
      </c>
      <c r="C338" s="199">
        <f>SUM(K338:L338)</f>
        <v>2132</v>
      </c>
      <c r="D338" s="199">
        <f>SUM(E338:H338)</f>
        <v>278</v>
      </c>
      <c r="E338" s="174">
        <v>22</v>
      </c>
      <c r="F338" s="174">
        <v>95</v>
      </c>
      <c r="G338" s="174">
        <v>18</v>
      </c>
      <c r="H338" s="174">
        <v>143</v>
      </c>
      <c r="I338" s="199">
        <v>1329</v>
      </c>
      <c r="J338" s="199">
        <v>525</v>
      </c>
      <c r="K338" s="199">
        <v>998</v>
      </c>
      <c r="L338" s="199">
        <v>1134</v>
      </c>
      <c r="M338" s="197"/>
      <c r="O338" s="198"/>
      <c r="P338" s="199"/>
      <c r="Q338" s="199"/>
      <c r="R338" s="199"/>
      <c r="S338" s="199"/>
      <c r="T338" s="199"/>
      <c r="U338" s="199"/>
      <c r="V338" s="174" t="s">
        <v>685</v>
      </c>
      <c r="W338" s="199"/>
      <c r="X338" s="199"/>
      <c r="Y338" s="199"/>
    </row>
    <row r="339" spans="1:25" ht="12" customHeight="1">
      <c r="B339" s="198"/>
      <c r="C339" s="199"/>
      <c r="D339" s="199"/>
      <c r="E339" s="199"/>
      <c r="F339" s="199"/>
      <c r="G339" s="199"/>
      <c r="H339" s="199"/>
      <c r="I339" s="199"/>
      <c r="J339" s="199"/>
      <c r="K339" s="199"/>
      <c r="L339" s="199"/>
      <c r="M339" s="197"/>
      <c r="N339" s="184" t="s">
        <v>830</v>
      </c>
      <c r="O339" s="198"/>
      <c r="P339" s="199"/>
      <c r="Q339" s="199"/>
      <c r="R339" s="199"/>
      <c r="S339" s="199"/>
      <c r="T339" s="199"/>
      <c r="U339" s="199"/>
      <c r="V339" s="174"/>
      <c r="W339" s="199"/>
      <c r="X339" s="199"/>
      <c r="Y339" s="199"/>
    </row>
    <row r="340" spans="1:25" ht="12" customHeight="1">
      <c r="A340" s="1" t="s">
        <v>831</v>
      </c>
      <c r="B340" s="198">
        <f>SUM(B341:B342)</f>
        <v>1502</v>
      </c>
      <c r="C340" s="199">
        <f>SUM(K340:L340)</f>
        <v>3364</v>
      </c>
      <c r="D340" s="199">
        <f>SUM(E340:H340)</f>
        <v>466</v>
      </c>
      <c r="E340" s="199">
        <f t="shared" ref="E340:L340" si="113">SUM(E341:E342)</f>
        <v>31</v>
      </c>
      <c r="F340" s="199">
        <f t="shared" si="113"/>
        <v>124</v>
      </c>
      <c r="G340" s="199">
        <f t="shared" si="113"/>
        <v>33</v>
      </c>
      <c r="H340" s="199">
        <f t="shared" si="113"/>
        <v>278</v>
      </c>
      <c r="I340" s="199">
        <f t="shared" si="113"/>
        <v>2060</v>
      </c>
      <c r="J340" s="199">
        <f t="shared" si="113"/>
        <v>838</v>
      </c>
      <c r="K340" s="199">
        <f t="shared" si="113"/>
        <v>1606</v>
      </c>
      <c r="L340" s="199">
        <f t="shared" si="113"/>
        <v>1758</v>
      </c>
      <c r="M340" s="197"/>
      <c r="N340" s="202" t="s">
        <v>676</v>
      </c>
      <c r="O340" s="198">
        <v>806</v>
      </c>
      <c r="P340" s="199">
        <f>SUM(X340:Y340)</f>
        <v>1544</v>
      </c>
      <c r="Q340" s="199">
        <f>SUM(R340:U340)</f>
        <v>200</v>
      </c>
      <c r="R340" s="174">
        <v>16</v>
      </c>
      <c r="S340" s="174">
        <v>64</v>
      </c>
      <c r="T340" s="174">
        <v>14</v>
      </c>
      <c r="U340" s="174">
        <v>106</v>
      </c>
      <c r="V340" s="174">
        <v>1010</v>
      </c>
      <c r="W340" s="199">
        <v>334</v>
      </c>
      <c r="X340" s="199">
        <v>753</v>
      </c>
      <c r="Y340" s="199">
        <v>791</v>
      </c>
    </row>
    <row r="341" spans="1:25" ht="12" customHeight="1">
      <c r="A341" s="142" t="s">
        <v>693</v>
      </c>
      <c r="B341" s="198">
        <v>792</v>
      </c>
      <c r="C341" s="199">
        <f>SUM(K341:L341)</f>
        <v>1702</v>
      </c>
      <c r="D341" s="199">
        <f>SUM(E341:H341)</f>
        <v>209</v>
      </c>
      <c r="E341" s="174">
        <v>9</v>
      </c>
      <c r="F341" s="174">
        <v>54</v>
      </c>
      <c r="G341" s="174">
        <v>12</v>
      </c>
      <c r="H341" s="174">
        <v>134</v>
      </c>
      <c r="I341" s="199">
        <v>1085</v>
      </c>
      <c r="J341" s="199">
        <v>408</v>
      </c>
      <c r="K341" s="199">
        <v>803</v>
      </c>
      <c r="L341" s="199">
        <v>899</v>
      </c>
      <c r="M341" s="197"/>
      <c r="O341" s="198"/>
      <c r="P341" s="199"/>
      <c r="Q341" s="199"/>
      <c r="R341" s="199"/>
      <c r="S341" s="199"/>
      <c r="T341" s="199"/>
      <c r="U341" s="199"/>
      <c r="V341" s="199"/>
      <c r="W341" s="199"/>
      <c r="X341" s="199"/>
      <c r="Y341" s="199"/>
    </row>
    <row r="342" spans="1:25" ht="12" customHeight="1">
      <c r="A342" s="142" t="s">
        <v>676</v>
      </c>
      <c r="B342" s="198">
        <v>710</v>
      </c>
      <c r="C342" s="199">
        <f>SUM(K342:L342)</f>
        <v>1662</v>
      </c>
      <c r="D342" s="199">
        <f>SUM(E342:H342)</f>
        <v>257</v>
      </c>
      <c r="E342" s="174">
        <v>22</v>
      </c>
      <c r="F342" s="174">
        <v>70</v>
      </c>
      <c r="G342" s="174">
        <v>21</v>
      </c>
      <c r="H342" s="174">
        <v>144</v>
      </c>
      <c r="I342" s="199">
        <v>975</v>
      </c>
      <c r="J342" s="199">
        <v>430</v>
      </c>
      <c r="K342" s="199">
        <v>803</v>
      </c>
      <c r="L342" s="199">
        <v>859</v>
      </c>
      <c r="M342" s="197"/>
      <c r="N342" s="184" t="s">
        <v>832</v>
      </c>
      <c r="O342" s="198">
        <f>SUM(O343:O345)</f>
        <v>1710</v>
      </c>
      <c r="P342" s="199">
        <f>SUM(X342:Y342)</f>
        <v>4187</v>
      </c>
      <c r="Q342" s="199">
        <f>SUM(R342:U342)</f>
        <v>755</v>
      </c>
      <c r="R342" s="199">
        <f t="shared" ref="R342:Y342" si="114">SUM(R343:R345)</f>
        <v>38</v>
      </c>
      <c r="S342" s="199">
        <f t="shared" si="114"/>
        <v>195</v>
      </c>
      <c r="T342" s="199">
        <f t="shared" si="114"/>
        <v>39</v>
      </c>
      <c r="U342" s="199">
        <f t="shared" si="114"/>
        <v>483</v>
      </c>
      <c r="V342" s="199">
        <f t="shared" si="114"/>
        <v>2795</v>
      </c>
      <c r="W342" s="199">
        <f t="shared" si="114"/>
        <v>637</v>
      </c>
      <c r="X342" s="199">
        <f t="shared" si="114"/>
        <v>2021</v>
      </c>
      <c r="Y342" s="199">
        <f t="shared" si="114"/>
        <v>2166</v>
      </c>
    </row>
    <row r="343" spans="1:25" ht="12" customHeight="1">
      <c r="B343" s="198"/>
      <c r="C343" s="199"/>
      <c r="D343" s="199"/>
      <c r="E343" s="199"/>
      <c r="F343" s="199"/>
      <c r="G343" s="199"/>
      <c r="H343" s="199"/>
      <c r="I343" s="199"/>
      <c r="J343" s="199"/>
      <c r="K343" s="199"/>
      <c r="L343" s="199"/>
      <c r="M343" s="197"/>
      <c r="N343" s="202" t="s">
        <v>693</v>
      </c>
      <c r="O343" s="198">
        <v>563</v>
      </c>
      <c r="P343" s="199">
        <f>SUM(X343:Y343)</f>
        <v>1405</v>
      </c>
      <c r="Q343" s="199">
        <f>SUM(R343:U343)</f>
        <v>209</v>
      </c>
      <c r="R343" s="174">
        <v>15</v>
      </c>
      <c r="S343" s="174">
        <v>59</v>
      </c>
      <c r="T343" s="174">
        <v>13</v>
      </c>
      <c r="U343" s="174">
        <v>122</v>
      </c>
      <c r="V343" s="174">
        <v>940</v>
      </c>
      <c r="W343" s="199">
        <v>256</v>
      </c>
      <c r="X343" s="199">
        <v>689</v>
      </c>
      <c r="Y343" s="199">
        <v>716</v>
      </c>
    </row>
    <row r="344" spans="1:25" ht="11.25" customHeight="1">
      <c r="B344" s="198"/>
      <c r="C344" s="199"/>
      <c r="D344" s="199"/>
      <c r="E344" s="199"/>
      <c r="F344" s="199"/>
      <c r="G344" s="199"/>
      <c r="H344" s="199"/>
      <c r="I344" s="199"/>
      <c r="J344" s="199"/>
      <c r="K344" s="199"/>
      <c r="L344" s="199"/>
      <c r="M344" s="197"/>
      <c r="N344" s="202" t="s">
        <v>676</v>
      </c>
      <c r="O344" s="198">
        <v>685</v>
      </c>
      <c r="P344" s="199">
        <f>SUM(X344:Y344)</f>
        <v>1667</v>
      </c>
      <c r="Q344" s="199">
        <f>SUM(R344:U344)</f>
        <v>329</v>
      </c>
      <c r="R344" s="174">
        <v>15</v>
      </c>
      <c r="S344" s="174">
        <v>69</v>
      </c>
      <c r="T344" s="174">
        <v>15</v>
      </c>
      <c r="U344" s="174">
        <v>230</v>
      </c>
      <c r="V344" s="174">
        <v>1115</v>
      </c>
      <c r="W344" s="199">
        <v>223</v>
      </c>
      <c r="X344" s="199">
        <v>796</v>
      </c>
      <c r="Y344" s="199">
        <v>871</v>
      </c>
    </row>
    <row r="345" spans="1:25" ht="12" customHeight="1">
      <c r="A345" s="1" t="s">
        <v>833</v>
      </c>
      <c r="B345" s="198">
        <f>SUM(B347,O299,O304,O308,O314,O320,O325,O327,O340,O342,O348,O350,O354)</f>
        <v>36127</v>
      </c>
      <c r="C345" s="199">
        <f>SUM(K345:L345)</f>
        <v>77547</v>
      </c>
      <c r="D345" s="199">
        <f>SUM(E345:H345)</f>
        <v>10456</v>
      </c>
      <c r="E345" s="199">
        <f t="shared" ref="E345:L345" si="115">SUM(E347,R299,R304,R308,R314,R320,R325,R327,R340,R342,R348,R350,R354)</f>
        <v>752</v>
      </c>
      <c r="F345" s="199">
        <f t="shared" si="115"/>
        <v>2981</v>
      </c>
      <c r="G345" s="199">
        <f t="shared" si="115"/>
        <v>714</v>
      </c>
      <c r="H345" s="199">
        <f t="shared" si="115"/>
        <v>6009</v>
      </c>
      <c r="I345" s="199">
        <f t="shared" si="115"/>
        <v>48481</v>
      </c>
      <c r="J345" s="199">
        <f t="shared" si="115"/>
        <v>18610</v>
      </c>
      <c r="K345" s="199">
        <f t="shared" si="115"/>
        <v>37030</v>
      </c>
      <c r="L345" s="199">
        <f t="shared" si="115"/>
        <v>40517</v>
      </c>
      <c r="M345" s="197"/>
      <c r="N345" s="202" t="s">
        <v>677</v>
      </c>
      <c r="O345" s="198">
        <v>462</v>
      </c>
      <c r="P345" s="199">
        <f>SUM(X345:Y345)</f>
        <v>1115</v>
      </c>
      <c r="Q345" s="199">
        <f>SUM(R345:U345)</f>
        <v>217</v>
      </c>
      <c r="R345" s="174">
        <v>8</v>
      </c>
      <c r="S345" s="174">
        <v>67</v>
      </c>
      <c r="T345" s="174">
        <v>11</v>
      </c>
      <c r="U345" s="174">
        <v>131</v>
      </c>
      <c r="V345" s="174">
        <v>740</v>
      </c>
      <c r="W345" s="199">
        <v>158</v>
      </c>
      <c r="X345" s="199">
        <v>536</v>
      </c>
      <c r="Y345" s="199">
        <v>579</v>
      </c>
    </row>
    <row r="346" spans="1:25" ht="12" customHeight="1">
      <c r="A346" s="139"/>
      <c r="B346" s="221"/>
      <c r="C346" s="221"/>
      <c r="D346" s="221"/>
      <c r="E346" s="221"/>
      <c r="F346" s="221"/>
      <c r="G346" s="221"/>
      <c r="H346" s="221"/>
      <c r="I346" s="221"/>
      <c r="J346" s="237"/>
      <c r="K346" s="221"/>
      <c r="L346" s="221"/>
      <c r="M346" s="197"/>
      <c r="O346" s="198"/>
      <c r="P346" s="199"/>
      <c r="Q346" s="199"/>
      <c r="R346" s="199"/>
      <c r="S346" s="199"/>
      <c r="T346" s="199"/>
      <c r="U346" s="199"/>
      <c r="V346" s="174"/>
      <c r="W346" s="199"/>
      <c r="X346" s="199"/>
      <c r="Y346" s="199"/>
    </row>
    <row r="347" spans="1:25" ht="12" customHeight="1">
      <c r="A347" s="1" t="s">
        <v>834</v>
      </c>
      <c r="B347" s="198">
        <f>SUM(B348:B356)</f>
        <v>8343</v>
      </c>
      <c r="C347" s="199">
        <f t="shared" ref="C347:C356" si="116">SUM(K347:L347)</f>
        <v>18210</v>
      </c>
      <c r="D347" s="199">
        <f t="shared" ref="D347:D356" si="117">SUM(E347:H347)</f>
        <v>2436</v>
      </c>
      <c r="E347" s="199">
        <f t="shared" ref="E347:L347" si="118">SUM(E348:E356)</f>
        <v>145</v>
      </c>
      <c r="F347" s="199">
        <f t="shared" si="118"/>
        <v>628</v>
      </c>
      <c r="G347" s="199">
        <f t="shared" si="118"/>
        <v>169</v>
      </c>
      <c r="H347" s="199">
        <f t="shared" si="118"/>
        <v>1494</v>
      </c>
      <c r="I347" s="199">
        <f t="shared" si="118"/>
        <v>11400</v>
      </c>
      <c r="J347" s="199">
        <f t="shared" si="118"/>
        <v>4374</v>
      </c>
      <c r="K347" s="199">
        <f t="shared" si="118"/>
        <v>8493</v>
      </c>
      <c r="L347" s="199">
        <f t="shared" si="118"/>
        <v>9717</v>
      </c>
      <c r="M347" s="197"/>
      <c r="N347" s="184" t="s">
        <v>835</v>
      </c>
      <c r="O347" s="198"/>
      <c r="P347" s="199"/>
      <c r="Q347" s="199"/>
      <c r="R347" s="199"/>
      <c r="S347" s="199"/>
      <c r="T347" s="199"/>
      <c r="U347" s="199"/>
      <c r="V347" s="174"/>
      <c r="W347" s="199"/>
      <c r="X347" s="199"/>
      <c r="Y347" s="199"/>
    </row>
    <row r="348" spans="1:25" ht="12" customHeight="1">
      <c r="A348" s="142" t="s">
        <v>693</v>
      </c>
      <c r="B348" s="198">
        <v>1499</v>
      </c>
      <c r="C348" s="199">
        <f t="shared" si="116"/>
        <v>2857</v>
      </c>
      <c r="D348" s="199">
        <f t="shared" si="117"/>
        <v>321</v>
      </c>
      <c r="E348" s="174">
        <v>30</v>
      </c>
      <c r="F348" s="174">
        <v>91</v>
      </c>
      <c r="G348" s="174">
        <v>21</v>
      </c>
      <c r="H348" s="174">
        <v>179</v>
      </c>
      <c r="I348" s="174">
        <v>1968</v>
      </c>
      <c r="J348" s="174">
        <v>568</v>
      </c>
      <c r="K348" s="199">
        <v>1332</v>
      </c>
      <c r="L348" s="199">
        <v>1525</v>
      </c>
      <c r="M348" s="197"/>
      <c r="N348" s="202" t="s">
        <v>693</v>
      </c>
      <c r="O348" s="198">
        <v>712</v>
      </c>
      <c r="P348" s="199">
        <f>SUM(X348:Y348)</f>
        <v>1569</v>
      </c>
      <c r="Q348" s="199">
        <f>SUM(R348:U348)</f>
        <v>197</v>
      </c>
      <c r="R348" s="174">
        <v>23</v>
      </c>
      <c r="S348" s="174">
        <v>76</v>
      </c>
      <c r="T348" s="174">
        <v>11</v>
      </c>
      <c r="U348" s="174">
        <v>87</v>
      </c>
      <c r="V348" s="174">
        <v>1019</v>
      </c>
      <c r="W348" s="199">
        <v>353</v>
      </c>
      <c r="X348" s="199">
        <v>722</v>
      </c>
      <c r="Y348" s="199">
        <v>847</v>
      </c>
    </row>
    <row r="349" spans="1:25" ht="12" customHeight="1">
      <c r="A349" s="142" t="s">
        <v>676</v>
      </c>
      <c r="B349" s="198">
        <v>948</v>
      </c>
      <c r="C349" s="199">
        <f t="shared" si="116"/>
        <v>1838</v>
      </c>
      <c r="D349" s="199">
        <f t="shared" si="117"/>
        <v>186</v>
      </c>
      <c r="E349" s="174">
        <v>24</v>
      </c>
      <c r="F349" s="174">
        <v>59</v>
      </c>
      <c r="G349" s="174">
        <v>11</v>
      </c>
      <c r="H349" s="174">
        <v>92</v>
      </c>
      <c r="I349" s="174">
        <v>1277</v>
      </c>
      <c r="J349" s="174">
        <v>375</v>
      </c>
      <c r="K349" s="199">
        <v>813</v>
      </c>
      <c r="L349" s="199">
        <v>1025</v>
      </c>
      <c r="M349" s="197"/>
      <c r="O349" s="198"/>
      <c r="P349" s="199"/>
      <c r="Q349" s="199"/>
      <c r="R349" s="199"/>
      <c r="S349" s="199"/>
      <c r="T349" s="199"/>
      <c r="U349" s="199"/>
      <c r="V349" s="199"/>
      <c r="W349" s="199"/>
      <c r="X349" s="199"/>
      <c r="Y349" s="199"/>
    </row>
    <row r="350" spans="1:25" ht="12" customHeight="1">
      <c r="A350" s="142" t="s">
        <v>677</v>
      </c>
      <c r="B350" s="198">
        <v>623</v>
      </c>
      <c r="C350" s="199">
        <f t="shared" si="116"/>
        <v>1208</v>
      </c>
      <c r="D350" s="199">
        <f t="shared" si="117"/>
        <v>110</v>
      </c>
      <c r="E350" s="174">
        <v>3</v>
      </c>
      <c r="F350" s="174">
        <v>27</v>
      </c>
      <c r="G350" s="174">
        <v>8</v>
      </c>
      <c r="H350" s="174">
        <v>72</v>
      </c>
      <c r="I350" s="174">
        <v>758</v>
      </c>
      <c r="J350" s="174">
        <v>340</v>
      </c>
      <c r="K350" s="199">
        <v>570</v>
      </c>
      <c r="L350" s="199">
        <v>638</v>
      </c>
      <c r="M350" s="197"/>
      <c r="N350" s="184" t="s">
        <v>836</v>
      </c>
      <c r="O350" s="198">
        <f>SUM(O351:O352)</f>
        <v>802</v>
      </c>
      <c r="P350" s="199">
        <f>SUM(X350:Y350)</f>
        <v>1963</v>
      </c>
      <c r="Q350" s="199">
        <f>SUM(R350:U350)</f>
        <v>368</v>
      </c>
      <c r="R350" s="199">
        <f t="shared" ref="R350:Y350" si="119">SUM(R351:R352)</f>
        <v>30</v>
      </c>
      <c r="S350" s="199">
        <f t="shared" si="119"/>
        <v>115</v>
      </c>
      <c r="T350" s="199">
        <f t="shared" si="119"/>
        <v>21</v>
      </c>
      <c r="U350" s="199">
        <f t="shared" si="119"/>
        <v>202</v>
      </c>
      <c r="V350" s="199">
        <f t="shared" si="119"/>
        <v>1254</v>
      </c>
      <c r="W350" s="199">
        <f t="shared" si="119"/>
        <v>341</v>
      </c>
      <c r="X350" s="199">
        <f t="shared" si="119"/>
        <v>983</v>
      </c>
      <c r="Y350" s="199">
        <f t="shared" si="119"/>
        <v>980</v>
      </c>
    </row>
    <row r="351" spans="1:25" ht="12" customHeight="1">
      <c r="A351" s="142" t="s">
        <v>679</v>
      </c>
      <c r="B351" s="198">
        <v>684</v>
      </c>
      <c r="C351" s="199">
        <f t="shared" si="116"/>
        <v>1384</v>
      </c>
      <c r="D351" s="199">
        <f t="shared" si="117"/>
        <v>166</v>
      </c>
      <c r="E351" s="174">
        <v>15</v>
      </c>
      <c r="F351" s="174">
        <v>40</v>
      </c>
      <c r="G351" s="174">
        <v>13</v>
      </c>
      <c r="H351" s="174">
        <v>98</v>
      </c>
      <c r="I351" s="174">
        <v>819</v>
      </c>
      <c r="J351" s="174">
        <v>399</v>
      </c>
      <c r="K351" s="199">
        <v>624</v>
      </c>
      <c r="L351" s="199">
        <v>760</v>
      </c>
      <c r="M351" s="197"/>
      <c r="N351" s="202" t="s">
        <v>693</v>
      </c>
      <c r="O351" s="198">
        <v>445</v>
      </c>
      <c r="P351" s="199">
        <f>SUM(X351:Y351)</f>
        <v>1141</v>
      </c>
      <c r="Q351" s="199">
        <f>SUM(R351:U351)</f>
        <v>217</v>
      </c>
      <c r="R351" s="174">
        <v>17</v>
      </c>
      <c r="S351" s="174">
        <v>55</v>
      </c>
      <c r="T351" s="174">
        <v>13</v>
      </c>
      <c r="U351" s="174">
        <v>132</v>
      </c>
      <c r="V351" s="174">
        <v>702</v>
      </c>
      <c r="W351" s="199">
        <v>222</v>
      </c>
      <c r="X351" s="199">
        <v>561</v>
      </c>
      <c r="Y351" s="199">
        <v>580</v>
      </c>
    </row>
    <row r="352" spans="1:25" ht="12" customHeight="1">
      <c r="A352" s="142" t="s">
        <v>680</v>
      </c>
      <c r="B352" s="198">
        <v>1270</v>
      </c>
      <c r="C352" s="199">
        <f t="shared" si="116"/>
        <v>3050</v>
      </c>
      <c r="D352" s="199">
        <f t="shared" si="117"/>
        <v>416</v>
      </c>
      <c r="E352" s="174">
        <v>25</v>
      </c>
      <c r="F352" s="174">
        <v>89</v>
      </c>
      <c r="G352" s="174">
        <v>33</v>
      </c>
      <c r="H352" s="174">
        <v>269</v>
      </c>
      <c r="I352" s="174">
        <v>1852</v>
      </c>
      <c r="J352" s="174">
        <v>782</v>
      </c>
      <c r="K352" s="199">
        <v>1427</v>
      </c>
      <c r="L352" s="199">
        <v>1623</v>
      </c>
      <c r="M352" s="197"/>
      <c r="N352" s="202" t="s">
        <v>676</v>
      </c>
      <c r="O352" s="198">
        <v>357</v>
      </c>
      <c r="P352" s="199">
        <f>SUM(X352:Y352)</f>
        <v>822</v>
      </c>
      <c r="Q352" s="199">
        <f>SUM(R352:U352)</f>
        <v>151</v>
      </c>
      <c r="R352" s="173">
        <v>13</v>
      </c>
      <c r="S352" s="173">
        <v>60</v>
      </c>
      <c r="T352" s="173">
        <v>8</v>
      </c>
      <c r="U352" s="173">
        <v>70</v>
      </c>
      <c r="V352" s="173">
        <v>552</v>
      </c>
      <c r="W352" s="199">
        <v>119</v>
      </c>
      <c r="X352" s="199">
        <v>422</v>
      </c>
      <c r="Y352" s="199">
        <v>400</v>
      </c>
    </row>
    <row r="353" spans="1:25" ht="12" customHeight="1">
      <c r="A353" s="142" t="s">
        <v>682</v>
      </c>
      <c r="B353" s="198">
        <v>760</v>
      </c>
      <c r="C353" s="199">
        <f t="shared" si="116"/>
        <v>1881</v>
      </c>
      <c r="D353" s="199">
        <f t="shared" si="117"/>
        <v>267</v>
      </c>
      <c r="E353" s="174">
        <v>4</v>
      </c>
      <c r="F353" s="174">
        <v>67</v>
      </c>
      <c r="G353" s="174">
        <v>19</v>
      </c>
      <c r="H353" s="174">
        <v>177</v>
      </c>
      <c r="I353" s="174">
        <v>1176</v>
      </c>
      <c r="J353" s="174">
        <v>438</v>
      </c>
      <c r="K353" s="199">
        <v>905</v>
      </c>
      <c r="L353" s="199">
        <v>976</v>
      </c>
      <c r="M353" s="197"/>
      <c r="O353" s="198"/>
      <c r="P353" s="199"/>
      <c r="Q353" s="199"/>
      <c r="R353" s="199"/>
      <c r="S353" s="199"/>
      <c r="T353" s="199"/>
      <c r="U353" s="199"/>
      <c r="V353" s="199"/>
      <c r="W353" s="199"/>
      <c r="X353" s="199"/>
      <c r="Y353" s="199"/>
    </row>
    <row r="354" spans="1:25" ht="12" customHeight="1">
      <c r="A354" s="142" t="s">
        <v>684</v>
      </c>
      <c r="B354" s="198">
        <v>868</v>
      </c>
      <c r="C354" s="199">
        <f t="shared" si="116"/>
        <v>2178</v>
      </c>
      <c r="D354" s="199">
        <f t="shared" si="117"/>
        <v>413</v>
      </c>
      <c r="E354" s="174">
        <v>21</v>
      </c>
      <c r="F354" s="174">
        <v>115</v>
      </c>
      <c r="G354" s="174">
        <v>25</v>
      </c>
      <c r="H354" s="174">
        <v>252</v>
      </c>
      <c r="I354" s="174">
        <v>1424</v>
      </c>
      <c r="J354" s="174">
        <v>341</v>
      </c>
      <c r="K354" s="199">
        <v>1048</v>
      </c>
      <c r="L354" s="199">
        <v>1130</v>
      </c>
      <c r="M354" s="197"/>
      <c r="N354" s="184" t="s">
        <v>837</v>
      </c>
      <c r="O354" s="198">
        <f>SUM(O355:O356)</f>
        <v>813</v>
      </c>
      <c r="P354" s="199">
        <f>SUM(X354:Y354)</f>
        <v>1929</v>
      </c>
      <c r="Q354" s="199">
        <f>SUM(R354:U354)</f>
        <v>215</v>
      </c>
      <c r="R354" s="199">
        <f t="shared" ref="R354:Y354" si="120">SUM(R355:R356)</f>
        <v>13</v>
      </c>
      <c r="S354" s="199">
        <f t="shared" si="120"/>
        <v>57</v>
      </c>
      <c r="T354" s="199">
        <f t="shared" si="120"/>
        <v>17</v>
      </c>
      <c r="U354" s="199">
        <f t="shared" si="120"/>
        <v>128</v>
      </c>
      <c r="V354" s="199">
        <f t="shared" si="120"/>
        <v>1169</v>
      </c>
      <c r="W354" s="199">
        <f t="shared" si="120"/>
        <v>545</v>
      </c>
      <c r="X354" s="199">
        <f t="shared" si="120"/>
        <v>955</v>
      </c>
      <c r="Y354" s="199">
        <f t="shared" si="120"/>
        <v>974</v>
      </c>
    </row>
    <row r="355" spans="1:25" ht="12" customHeight="1">
      <c r="A355" s="142" t="s">
        <v>686</v>
      </c>
      <c r="B355" s="198">
        <v>791</v>
      </c>
      <c r="C355" s="199">
        <f t="shared" si="116"/>
        <v>1772</v>
      </c>
      <c r="D355" s="199">
        <f t="shared" si="117"/>
        <v>281</v>
      </c>
      <c r="E355" s="174">
        <v>12</v>
      </c>
      <c r="F355" s="174">
        <v>64</v>
      </c>
      <c r="G355" s="174">
        <v>14</v>
      </c>
      <c r="H355" s="174">
        <v>191</v>
      </c>
      <c r="I355" s="174">
        <v>1001</v>
      </c>
      <c r="J355" s="174">
        <v>490</v>
      </c>
      <c r="K355" s="199">
        <v>854</v>
      </c>
      <c r="L355" s="199">
        <v>918</v>
      </c>
      <c r="M355" s="197"/>
      <c r="N355" s="202" t="s">
        <v>693</v>
      </c>
      <c r="O355" s="198">
        <v>390</v>
      </c>
      <c r="P355" s="199">
        <f>SUM(X355:Y355)</f>
        <v>923</v>
      </c>
      <c r="Q355" s="199">
        <f>SUM(R355:U355)</f>
        <v>113</v>
      </c>
      <c r="R355" s="174">
        <v>4</v>
      </c>
      <c r="S355" s="174">
        <v>22</v>
      </c>
      <c r="T355" s="174">
        <v>11</v>
      </c>
      <c r="U355" s="174">
        <v>76</v>
      </c>
      <c r="V355" s="174">
        <v>554</v>
      </c>
      <c r="W355" s="154">
        <v>256</v>
      </c>
      <c r="X355" s="154">
        <v>453</v>
      </c>
      <c r="Y355" s="154">
        <v>470</v>
      </c>
    </row>
    <row r="356" spans="1:25" ht="12" customHeight="1">
      <c r="A356" s="142" t="s">
        <v>688</v>
      </c>
      <c r="B356" s="198">
        <v>900</v>
      </c>
      <c r="C356" s="199">
        <f t="shared" si="116"/>
        <v>2042</v>
      </c>
      <c r="D356" s="199">
        <f t="shared" si="117"/>
        <v>276</v>
      </c>
      <c r="E356" s="174">
        <v>11</v>
      </c>
      <c r="F356" s="174">
        <v>76</v>
      </c>
      <c r="G356" s="174">
        <v>25</v>
      </c>
      <c r="H356" s="174">
        <v>164</v>
      </c>
      <c r="I356" s="174">
        <v>1125</v>
      </c>
      <c r="J356" s="174">
        <v>641</v>
      </c>
      <c r="K356" s="199">
        <v>920</v>
      </c>
      <c r="L356" s="199">
        <v>1122</v>
      </c>
      <c r="M356" s="197"/>
      <c r="N356" s="202" t="s">
        <v>676</v>
      </c>
      <c r="O356" s="198">
        <v>423</v>
      </c>
      <c r="P356" s="199">
        <f>SUM(X356:Y356)</f>
        <v>1006</v>
      </c>
      <c r="Q356" s="199">
        <f>SUM(R356:U356)</f>
        <v>102</v>
      </c>
      <c r="R356" s="174">
        <v>9</v>
      </c>
      <c r="S356" s="174">
        <v>35</v>
      </c>
      <c r="T356" s="174">
        <v>6</v>
      </c>
      <c r="U356" s="174">
        <v>52</v>
      </c>
      <c r="V356" s="174">
        <v>615</v>
      </c>
      <c r="W356" s="154">
        <v>289</v>
      </c>
      <c r="X356" s="154">
        <v>502</v>
      </c>
      <c r="Y356" s="154">
        <v>504</v>
      </c>
    </row>
    <row r="357" spans="1:25" ht="3.75" customHeight="1">
      <c r="A357" s="21"/>
      <c r="B357" s="29"/>
      <c r="C357" s="21"/>
      <c r="D357" s="21"/>
      <c r="E357" s="21"/>
      <c r="F357" s="21"/>
      <c r="G357" s="21"/>
      <c r="H357" s="21"/>
      <c r="I357" s="21"/>
      <c r="J357" s="217"/>
      <c r="K357" s="21"/>
      <c r="L357" s="21"/>
      <c r="M357" s="218"/>
      <c r="N357" s="128"/>
      <c r="O357" s="29"/>
      <c r="P357" s="21"/>
      <c r="Q357" s="21"/>
      <c r="R357" s="21"/>
      <c r="S357" s="21"/>
      <c r="T357" s="21"/>
      <c r="U357" s="21"/>
      <c r="V357" s="21"/>
      <c r="W357" s="21"/>
      <c r="X357" s="21"/>
      <c r="Y357" s="21"/>
    </row>
    <row r="358" spans="1:25" ht="12" customHeight="1">
      <c r="A358" s="166" t="s">
        <v>838</v>
      </c>
      <c r="M358" s="188"/>
      <c r="N358" s="190" t="s">
        <v>839</v>
      </c>
      <c r="O358" s="136"/>
    </row>
    <row r="359" spans="1:25" ht="12" customHeight="1">
      <c r="A359" s="165" t="s">
        <v>840</v>
      </c>
      <c r="M359" s="188"/>
      <c r="N359" s="230"/>
      <c r="O359" s="136"/>
    </row>
    <row r="360" spans="1:25" ht="12" customHeight="1">
      <c r="A360" s="165"/>
      <c r="M360" s="188"/>
      <c r="N360" s="230"/>
      <c r="O360" s="136"/>
    </row>
    <row r="361" spans="1:25" ht="12" customHeight="1">
      <c r="A361" s="165"/>
      <c r="M361" s="188"/>
      <c r="N361" s="230"/>
      <c r="O361" s="136"/>
    </row>
    <row r="362" spans="1:25" ht="12" customHeight="1">
      <c r="A362" s="301"/>
      <c r="B362" s="301"/>
      <c r="C362" s="301"/>
      <c r="D362" s="301"/>
      <c r="E362" s="301"/>
      <c r="F362" s="301"/>
      <c r="G362" s="301"/>
      <c r="H362" s="301"/>
      <c r="I362" s="301"/>
      <c r="J362" s="301"/>
      <c r="K362" s="301"/>
      <c r="L362" s="301"/>
      <c r="M362" s="235"/>
      <c r="N362" s="301"/>
      <c r="O362" s="301"/>
      <c r="P362" s="301"/>
      <c r="Q362" s="301"/>
      <c r="R362" s="301"/>
      <c r="S362" s="301"/>
      <c r="T362" s="301"/>
      <c r="U362" s="301"/>
      <c r="V362" s="301"/>
      <c r="W362" s="301"/>
      <c r="X362" s="301"/>
      <c r="Y362" s="301"/>
    </row>
    <row r="363" spans="1:25" ht="12" customHeight="1">
      <c r="A363" s="1" t="s">
        <v>811</v>
      </c>
      <c r="B363" s="238"/>
      <c r="C363" s="238"/>
      <c r="D363" s="238"/>
      <c r="E363" s="238"/>
      <c r="F363" s="238"/>
      <c r="G363" s="238"/>
      <c r="H363" s="238"/>
      <c r="I363" s="238"/>
      <c r="J363" s="238"/>
      <c r="K363" s="238"/>
      <c r="L363" s="238"/>
      <c r="M363" s="235"/>
      <c r="N363" s="238"/>
      <c r="O363" s="238"/>
      <c r="P363" s="238"/>
      <c r="Q363" s="238"/>
      <c r="R363" s="238"/>
      <c r="S363" s="238"/>
      <c r="T363" s="238"/>
      <c r="U363" s="238"/>
      <c r="V363" s="238"/>
      <c r="W363" s="238"/>
      <c r="X363" s="238"/>
      <c r="Y363" s="146" t="s">
        <v>662</v>
      </c>
    </row>
    <row r="364" spans="1:25" ht="13.5" customHeight="1">
      <c r="M364" s="188"/>
    </row>
    <row r="365" spans="1:25" ht="15" customHeight="1">
      <c r="A365" s="2" t="s">
        <v>728</v>
      </c>
      <c r="M365" s="188"/>
      <c r="N365" s="189"/>
    </row>
    <row r="366" spans="1:25" ht="13.5" customHeight="1">
      <c r="M366" s="188"/>
      <c r="N366" s="190"/>
    </row>
    <row r="367" spans="1:25" ht="13.5" customHeight="1">
      <c r="M367" s="188"/>
      <c r="Y367" s="185"/>
    </row>
    <row r="368" spans="1:25" ht="13.5" customHeight="1">
      <c r="A368" s="249" t="s">
        <v>666</v>
      </c>
      <c r="B368" s="251" t="s">
        <v>254</v>
      </c>
      <c r="C368" s="253" t="s">
        <v>667</v>
      </c>
      <c r="D368" s="254"/>
      <c r="E368" s="254"/>
      <c r="F368" s="254"/>
      <c r="G368" s="254"/>
      <c r="H368" s="254"/>
      <c r="I368" s="254"/>
      <c r="J368" s="255"/>
      <c r="K368" s="251" t="s">
        <v>29</v>
      </c>
      <c r="L368" s="295" t="s">
        <v>30</v>
      </c>
      <c r="M368" s="192"/>
      <c r="N368" s="304" t="s">
        <v>666</v>
      </c>
      <c r="O368" s="251" t="s">
        <v>254</v>
      </c>
      <c r="P368" s="253" t="s">
        <v>667</v>
      </c>
      <c r="Q368" s="254"/>
      <c r="R368" s="254"/>
      <c r="S368" s="254"/>
      <c r="T368" s="254"/>
      <c r="U368" s="254"/>
      <c r="V368" s="254"/>
      <c r="W368" s="255"/>
      <c r="X368" s="251" t="s">
        <v>29</v>
      </c>
      <c r="Y368" s="295" t="s">
        <v>30</v>
      </c>
    </row>
    <row r="369" spans="1:25" ht="13.5" customHeight="1">
      <c r="A369" s="270"/>
      <c r="B369" s="302"/>
      <c r="C369" s="251" t="s">
        <v>99</v>
      </c>
      <c r="D369" s="292" t="s">
        <v>668</v>
      </c>
      <c r="E369" s="292"/>
      <c r="F369" s="292"/>
      <c r="G369" s="292"/>
      <c r="H369" s="292"/>
      <c r="I369" s="256" t="s">
        <v>669</v>
      </c>
      <c r="J369" s="307" t="s">
        <v>670</v>
      </c>
      <c r="K369" s="302"/>
      <c r="L369" s="269"/>
      <c r="M369" s="193"/>
      <c r="N369" s="305"/>
      <c r="O369" s="302"/>
      <c r="P369" s="251" t="s">
        <v>99</v>
      </c>
      <c r="Q369" s="292" t="s">
        <v>668</v>
      </c>
      <c r="R369" s="292"/>
      <c r="S369" s="292"/>
      <c r="T369" s="292"/>
      <c r="U369" s="292"/>
      <c r="V369" s="256" t="s">
        <v>669</v>
      </c>
      <c r="W369" s="256" t="s">
        <v>670</v>
      </c>
      <c r="X369" s="302"/>
      <c r="Y369" s="269"/>
    </row>
    <row r="370" spans="1:25" ht="27" customHeight="1">
      <c r="A370" s="250"/>
      <c r="B370" s="252"/>
      <c r="C370" s="252"/>
      <c r="D370" s="18" t="s">
        <v>99</v>
      </c>
      <c r="E370" s="18" t="s">
        <v>498</v>
      </c>
      <c r="F370" s="18" t="s">
        <v>671</v>
      </c>
      <c r="G370" s="18" t="s">
        <v>672</v>
      </c>
      <c r="H370" s="18" t="s">
        <v>673</v>
      </c>
      <c r="I370" s="257"/>
      <c r="J370" s="308"/>
      <c r="K370" s="252"/>
      <c r="L370" s="296"/>
      <c r="M370" s="194"/>
      <c r="N370" s="306"/>
      <c r="O370" s="252"/>
      <c r="P370" s="252"/>
      <c r="Q370" s="18" t="s">
        <v>99</v>
      </c>
      <c r="R370" s="18" t="s">
        <v>498</v>
      </c>
      <c r="S370" s="18" t="s">
        <v>671</v>
      </c>
      <c r="T370" s="18" t="s">
        <v>672</v>
      </c>
      <c r="U370" s="18" t="s">
        <v>673</v>
      </c>
      <c r="V370" s="257"/>
      <c r="W370" s="257"/>
      <c r="X370" s="252"/>
      <c r="Y370" s="296"/>
    </row>
    <row r="371" spans="1:25" ht="11.25" customHeight="1">
      <c r="B371" s="49"/>
      <c r="M371" s="188"/>
      <c r="O371" s="23"/>
    </row>
    <row r="372" spans="1:25" ht="12" customHeight="1">
      <c r="A372" s="1" t="s">
        <v>841</v>
      </c>
      <c r="B372" s="198">
        <f>SUM(B374,B385,B393,B397,B405,B410,B415,B421,O372,O380,O382,O387,O389,O394,O398,O402)</f>
        <v>44232</v>
      </c>
      <c r="C372" s="199">
        <f>SUM(K372:L372)</f>
        <v>92731</v>
      </c>
      <c r="D372" s="199">
        <f>SUM(E372:H372)</f>
        <v>12134</v>
      </c>
      <c r="E372" s="199">
        <f t="shared" ref="E372:L372" si="121">SUM(E374,E385,E393,E397,E405,E410,E415,E421,R372,R380,R382,R387,R389,R394,R398,R402)</f>
        <v>826</v>
      </c>
      <c r="F372" s="199">
        <f t="shared" si="121"/>
        <v>3340</v>
      </c>
      <c r="G372" s="199">
        <f t="shared" si="121"/>
        <v>767</v>
      </c>
      <c r="H372" s="199">
        <f t="shared" si="121"/>
        <v>7201</v>
      </c>
      <c r="I372" s="199">
        <f t="shared" si="121"/>
        <v>58926</v>
      </c>
      <c r="J372" s="199">
        <f t="shared" si="121"/>
        <v>21671</v>
      </c>
      <c r="K372" s="199">
        <f t="shared" si="121"/>
        <v>45544</v>
      </c>
      <c r="L372" s="199">
        <f t="shared" si="121"/>
        <v>47187</v>
      </c>
      <c r="M372" s="197"/>
      <c r="N372" s="184" t="s">
        <v>842</v>
      </c>
      <c r="O372" s="198">
        <f>SUM(O373:O377)</f>
        <v>2838</v>
      </c>
      <c r="P372" s="199">
        <f t="shared" ref="P372:P377" si="122">SUM(X372:Y372)</f>
        <v>6430</v>
      </c>
      <c r="Q372" s="199">
        <f t="shared" ref="Q372:Q377" si="123">SUM(R372:U372)</f>
        <v>921</v>
      </c>
      <c r="R372" s="199">
        <f t="shared" ref="R372:Y372" si="124">SUM(R373:R377)</f>
        <v>58</v>
      </c>
      <c r="S372" s="199">
        <f t="shared" si="124"/>
        <v>261</v>
      </c>
      <c r="T372" s="199">
        <f t="shared" si="124"/>
        <v>54</v>
      </c>
      <c r="U372" s="199">
        <f t="shared" si="124"/>
        <v>548</v>
      </c>
      <c r="V372" s="199">
        <f t="shared" si="124"/>
        <v>4134</v>
      </c>
      <c r="W372" s="199">
        <f t="shared" si="124"/>
        <v>1375</v>
      </c>
      <c r="X372" s="199">
        <f t="shared" si="124"/>
        <v>3199</v>
      </c>
      <c r="Y372" s="199">
        <f t="shared" si="124"/>
        <v>3231</v>
      </c>
    </row>
    <row r="373" spans="1:25" ht="12" customHeight="1">
      <c r="A373" s="139"/>
      <c r="B373" s="221"/>
      <c r="C373" s="221"/>
      <c r="D373" s="221"/>
      <c r="E373" s="221"/>
      <c r="F373" s="221"/>
      <c r="G373" s="221"/>
      <c r="H373" s="221"/>
      <c r="I373" s="221"/>
      <c r="J373" s="221"/>
      <c r="K373" s="221"/>
      <c r="L373" s="221"/>
      <c r="M373" s="197"/>
      <c r="N373" s="202" t="s">
        <v>693</v>
      </c>
      <c r="O373" s="198">
        <v>395</v>
      </c>
      <c r="P373" s="199">
        <f t="shared" si="122"/>
        <v>906</v>
      </c>
      <c r="Q373" s="199">
        <f t="shared" si="123"/>
        <v>143</v>
      </c>
      <c r="R373" s="174">
        <v>5</v>
      </c>
      <c r="S373" s="174">
        <v>37</v>
      </c>
      <c r="T373" s="174">
        <v>10</v>
      </c>
      <c r="U373" s="174">
        <v>91</v>
      </c>
      <c r="V373" s="174">
        <v>607</v>
      </c>
      <c r="W373" s="199">
        <v>156</v>
      </c>
      <c r="X373" s="199">
        <v>474</v>
      </c>
      <c r="Y373" s="199">
        <v>432</v>
      </c>
    </row>
    <row r="374" spans="1:25" s="184" customFormat="1" ht="12" customHeight="1">
      <c r="A374" s="184" t="s">
        <v>843</v>
      </c>
      <c r="B374" s="205">
        <f>SUM(B375:B383)</f>
        <v>12253</v>
      </c>
      <c r="C374" s="206">
        <f t="shared" ref="C374:C383" si="125">SUM(K374:L374)</f>
        <v>24556</v>
      </c>
      <c r="D374" s="206">
        <f t="shared" ref="D374:D383" si="126">SUM(E374:H374)</f>
        <v>2914</v>
      </c>
      <c r="E374" s="206">
        <f t="shared" ref="E374:L374" si="127">SUM(E375:E383)</f>
        <v>196</v>
      </c>
      <c r="F374" s="206">
        <f t="shared" si="127"/>
        <v>753</v>
      </c>
      <c r="G374" s="206">
        <f t="shared" si="127"/>
        <v>197</v>
      </c>
      <c r="H374" s="206">
        <f t="shared" si="127"/>
        <v>1768</v>
      </c>
      <c r="I374" s="206">
        <f t="shared" si="127"/>
        <v>15590</v>
      </c>
      <c r="J374" s="206">
        <f t="shared" si="127"/>
        <v>6052</v>
      </c>
      <c r="K374" s="206">
        <f t="shared" si="127"/>
        <v>12008</v>
      </c>
      <c r="L374" s="206">
        <f t="shared" si="127"/>
        <v>12548</v>
      </c>
      <c r="M374" s="197"/>
      <c r="N374" s="202" t="s">
        <v>676</v>
      </c>
      <c r="O374" s="205">
        <v>280</v>
      </c>
      <c r="P374" s="199">
        <f t="shared" si="122"/>
        <v>584</v>
      </c>
      <c r="Q374" s="199">
        <f t="shared" si="123"/>
        <v>98</v>
      </c>
      <c r="R374" s="174">
        <v>5</v>
      </c>
      <c r="S374" s="174">
        <v>32</v>
      </c>
      <c r="T374" s="174">
        <v>7</v>
      </c>
      <c r="U374" s="174">
        <v>54</v>
      </c>
      <c r="V374" s="174">
        <v>410</v>
      </c>
      <c r="W374" s="206">
        <v>76</v>
      </c>
      <c r="X374" s="206">
        <v>346</v>
      </c>
      <c r="Y374" s="206">
        <v>238</v>
      </c>
    </row>
    <row r="375" spans="1:25" s="184" customFormat="1" ht="12" customHeight="1">
      <c r="A375" s="202" t="s">
        <v>693</v>
      </c>
      <c r="B375" s="205">
        <v>1262</v>
      </c>
      <c r="C375" s="206">
        <f t="shared" si="125"/>
        <v>2670</v>
      </c>
      <c r="D375" s="206">
        <f t="shared" si="126"/>
        <v>408</v>
      </c>
      <c r="E375" s="174">
        <v>27</v>
      </c>
      <c r="F375" s="174">
        <v>104</v>
      </c>
      <c r="G375" s="174">
        <v>37</v>
      </c>
      <c r="H375" s="174">
        <v>240</v>
      </c>
      <c r="I375" s="154">
        <v>1746</v>
      </c>
      <c r="J375" s="206">
        <v>516</v>
      </c>
      <c r="K375" s="206">
        <v>1347</v>
      </c>
      <c r="L375" s="206">
        <v>1323</v>
      </c>
      <c r="M375" s="197"/>
      <c r="N375" s="202" t="s">
        <v>677</v>
      </c>
      <c r="O375" s="205">
        <v>924</v>
      </c>
      <c r="P375" s="199">
        <f t="shared" si="122"/>
        <v>2189</v>
      </c>
      <c r="Q375" s="199">
        <f t="shared" si="123"/>
        <v>365</v>
      </c>
      <c r="R375" s="174">
        <v>27</v>
      </c>
      <c r="S375" s="174">
        <v>105</v>
      </c>
      <c r="T375" s="174">
        <v>17</v>
      </c>
      <c r="U375" s="174">
        <v>216</v>
      </c>
      <c r="V375" s="174">
        <v>1452</v>
      </c>
      <c r="W375" s="206">
        <v>372</v>
      </c>
      <c r="X375" s="206">
        <v>1082</v>
      </c>
      <c r="Y375" s="206">
        <v>1107</v>
      </c>
    </row>
    <row r="376" spans="1:25" s="184" customFormat="1" ht="12" customHeight="1">
      <c r="A376" s="202" t="s">
        <v>676</v>
      </c>
      <c r="B376" s="205">
        <v>1323</v>
      </c>
      <c r="C376" s="206">
        <f t="shared" si="125"/>
        <v>2872</v>
      </c>
      <c r="D376" s="206">
        <f t="shared" si="126"/>
        <v>418</v>
      </c>
      <c r="E376" s="174">
        <v>24</v>
      </c>
      <c r="F376" s="174">
        <v>116</v>
      </c>
      <c r="G376" s="174">
        <v>30</v>
      </c>
      <c r="H376" s="174">
        <v>248</v>
      </c>
      <c r="I376" s="154">
        <v>1811</v>
      </c>
      <c r="J376" s="206">
        <v>643</v>
      </c>
      <c r="K376" s="206">
        <v>1354</v>
      </c>
      <c r="L376" s="206">
        <v>1518</v>
      </c>
      <c r="M376" s="197"/>
      <c r="N376" s="202" t="s">
        <v>679</v>
      </c>
      <c r="O376" s="205">
        <v>814</v>
      </c>
      <c r="P376" s="199">
        <f t="shared" si="122"/>
        <v>1905</v>
      </c>
      <c r="Q376" s="199">
        <f t="shared" si="123"/>
        <v>219</v>
      </c>
      <c r="R376" s="174">
        <v>16</v>
      </c>
      <c r="S376" s="174">
        <v>60</v>
      </c>
      <c r="T376" s="174">
        <v>12</v>
      </c>
      <c r="U376" s="174">
        <v>131</v>
      </c>
      <c r="V376" s="174">
        <v>1193</v>
      </c>
      <c r="W376" s="206">
        <v>493</v>
      </c>
      <c r="X376" s="206">
        <v>904</v>
      </c>
      <c r="Y376" s="206">
        <v>1001</v>
      </c>
    </row>
    <row r="377" spans="1:25" s="184" customFormat="1" ht="12" customHeight="1">
      <c r="A377" s="202" t="s">
        <v>677</v>
      </c>
      <c r="B377" s="205">
        <v>1664</v>
      </c>
      <c r="C377" s="206">
        <f t="shared" si="125"/>
        <v>3621</v>
      </c>
      <c r="D377" s="206">
        <f t="shared" si="126"/>
        <v>407</v>
      </c>
      <c r="E377" s="174">
        <v>23</v>
      </c>
      <c r="F377" s="174">
        <v>100</v>
      </c>
      <c r="G377" s="174">
        <v>29</v>
      </c>
      <c r="H377" s="174">
        <v>255</v>
      </c>
      <c r="I377" s="154">
        <v>2115</v>
      </c>
      <c r="J377" s="206">
        <v>1099</v>
      </c>
      <c r="K377" s="206">
        <v>1701</v>
      </c>
      <c r="L377" s="206">
        <v>1920</v>
      </c>
      <c r="M377" s="197"/>
      <c r="N377" s="202" t="s">
        <v>680</v>
      </c>
      <c r="O377" s="205">
        <v>425</v>
      </c>
      <c r="P377" s="199">
        <f t="shared" si="122"/>
        <v>846</v>
      </c>
      <c r="Q377" s="199">
        <f t="shared" si="123"/>
        <v>96</v>
      </c>
      <c r="R377" s="174">
        <v>5</v>
      </c>
      <c r="S377" s="174">
        <v>27</v>
      </c>
      <c r="T377" s="174">
        <v>8</v>
      </c>
      <c r="U377" s="174">
        <v>56</v>
      </c>
      <c r="V377" s="174">
        <v>472</v>
      </c>
      <c r="W377" s="206">
        <v>278</v>
      </c>
      <c r="X377" s="206">
        <v>393</v>
      </c>
      <c r="Y377" s="206">
        <v>453</v>
      </c>
    </row>
    <row r="378" spans="1:25" s="184" customFormat="1" ht="12" customHeight="1">
      <c r="A378" s="202" t="s">
        <v>679</v>
      </c>
      <c r="B378" s="205">
        <v>1290</v>
      </c>
      <c r="C378" s="206">
        <f t="shared" si="125"/>
        <v>2576</v>
      </c>
      <c r="D378" s="206">
        <f t="shared" si="126"/>
        <v>254</v>
      </c>
      <c r="E378" s="174">
        <v>21</v>
      </c>
      <c r="F378" s="174">
        <v>47</v>
      </c>
      <c r="G378" s="174">
        <v>25</v>
      </c>
      <c r="H378" s="174">
        <v>161</v>
      </c>
      <c r="I378" s="154">
        <v>1651</v>
      </c>
      <c r="J378" s="206">
        <v>671</v>
      </c>
      <c r="K378" s="206">
        <v>1229</v>
      </c>
      <c r="L378" s="206">
        <v>1347</v>
      </c>
      <c r="M378" s="197"/>
      <c r="O378" s="205"/>
      <c r="P378" s="206"/>
      <c r="Q378" s="206"/>
      <c r="R378" s="206"/>
      <c r="S378" s="206"/>
      <c r="T378" s="206"/>
      <c r="U378" s="206"/>
      <c r="V378" s="174"/>
      <c r="W378" s="206"/>
      <c r="X378" s="206"/>
      <c r="Y378" s="206"/>
    </row>
    <row r="379" spans="1:25" s="184" customFormat="1" ht="12" customHeight="1">
      <c r="A379" s="202" t="s">
        <v>680</v>
      </c>
      <c r="B379" s="205">
        <v>1700</v>
      </c>
      <c r="C379" s="206">
        <f t="shared" si="125"/>
        <v>2931</v>
      </c>
      <c r="D379" s="206">
        <f t="shared" si="126"/>
        <v>284</v>
      </c>
      <c r="E379" s="174">
        <v>22</v>
      </c>
      <c r="F379" s="174">
        <v>88</v>
      </c>
      <c r="G379" s="174">
        <v>13</v>
      </c>
      <c r="H379" s="174">
        <v>161</v>
      </c>
      <c r="I379" s="154">
        <v>1944</v>
      </c>
      <c r="J379" s="206">
        <v>703</v>
      </c>
      <c r="K379" s="206">
        <v>1467</v>
      </c>
      <c r="L379" s="206">
        <v>1464</v>
      </c>
      <c r="M379" s="197"/>
      <c r="N379" s="184" t="s">
        <v>844</v>
      </c>
      <c r="O379" s="205"/>
      <c r="P379" s="206"/>
      <c r="Q379" s="206"/>
      <c r="R379" s="206"/>
      <c r="S379" s="206"/>
      <c r="T379" s="206"/>
      <c r="U379" s="206"/>
      <c r="V379" s="174"/>
      <c r="W379" s="206"/>
      <c r="X379" s="206"/>
      <c r="Y379" s="206"/>
    </row>
    <row r="380" spans="1:25" s="184" customFormat="1" ht="12" customHeight="1">
      <c r="A380" s="202" t="s">
        <v>682</v>
      </c>
      <c r="B380" s="205">
        <v>1832</v>
      </c>
      <c r="C380" s="206">
        <f t="shared" si="125"/>
        <v>3976</v>
      </c>
      <c r="D380" s="206">
        <f t="shared" si="126"/>
        <v>541</v>
      </c>
      <c r="E380" s="174">
        <v>40</v>
      </c>
      <c r="F380" s="174">
        <v>144</v>
      </c>
      <c r="G380" s="174">
        <v>27</v>
      </c>
      <c r="H380" s="174">
        <v>330</v>
      </c>
      <c r="I380" s="154">
        <v>2677</v>
      </c>
      <c r="J380" s="206">
        <v>758</v>
      </c>
      <c r="K380" s="153">
        <v>1941</v>
      </c>
      <c r="L380" s="206">
        <v>2035</v>
      </c>
      <c r="M380" s="197"/>
      <c r="N380" s="202" t="s">
        <v>693</v>
      </c>
      <c r="O380" s="205">
        <v>1022</v>
      </c>
      <c r="P380" s="206">
        <f>SUM(X380:Y380)</f>
        <v>2273</v>
      </c>
      <c r="Q380" s="206">
        <f>SUM(R380:U380)</f>
        <v>280</v>
      </c>
      <c r="R380" s="174">
        <v>19</v>
      </c>
      <c r="S380" s="174">
        <v>91</v>
      </c>
      <c r="T380" s="174">
        <v>13</v>
      </c>
      <c r="U380" s="174">
        <v>157</v>
      </c>
      <c r="V380" s="174">
        <v>1404</v>
      </c>
      <c r="W380" s="206">
        <v>589</v>
      </c>
      <c r="X380" s="206">
        <v>1120</v>
      </c>
      <c r="Y380" s="206">
        <v>1153</v>
      </c>
    </row>
    <row r="381" spans="1:25" s="184" customFormat="1" ht="12" customHeight="1">
      <c r="A381" s="202" t="s">
        <v>684</v>
      </c>
      <c r="B381" s="205">
        <v>837</v>
      </c>
      <c r="C381" s="206">
        <f t="shared" si="125"/>
        <v>1641</v>
      </c>
      <c r="D381" s="206">
        <f t="shared" si="126"/>
        <v>181</v>
      </c>
      <c r="E381" s="174">
        <v>12</v>
      </c>
      <c r="F381" s="174">
        <v>47</v>
      </c>
      <c r="G381" s="174">
        <v>13</v>
      </c>
      <c r="H381" s="174">
        <v>109</v>
      </c>
      <c r="I381" s="154">
        <v>951</v>
      </c>
      <c r="J381" s="206">
        <v>509</v>
      </c>
      <c r="K381" s="206">
        <v>814</v>
      </c>
      <c r="L381" s="206">
        <v>827</v>
      </c>
      <c r="M381" s="197"/>
      <c r="O381" s="205"/>
      <c r="P381" s="206"/>
      <c r="Q381" s="206"/>
      <c r="R381" s="206"/>
      <c r="S381" s="206"/>
      <c r="T381" s="206"/>
      <c r="U381" s="206"/>
      <c r="V381" s="206"/>
      <c r="W381" s="206"/>
      <c r="X381" s="206"/>
      <c r="Y381" s="206"/>
    </row>
    <row r="382" spans="1:25" s="184" customFormat="1" ht="12" customHeight="1">
      <c r="A382" s="202" t="s">
        <v>686</v>
      </c>
      <c r="B382" s="205">
        <v>1164</v>
      </c>
      <c r="C382" s="206">
        <f t="shared" si="125"/>
        <v>2253</v>
      </c>
      <c r="D382" s="206">
        <f t="shared" si="126"/>
        <v>235</v>
      </c>
      <c r="E382" s="174">
        <v>13</v>
      </c>
      <c r="F382" s="174">
        <v>64</v>
      </c>
      <c r="G382" s="174">
        <v>8</v>
      </c>
      <c r="H382" s="174">
        <v>150</v>
      </c>
      <c r="I382" s="154">
        <v>1369</v>
      </c>
      <c r="J382" s="206">
        <v>649</v>
      </c>
      <c r="K382" s="206">
        <v>1138</v>
      </c>
      <c r="L382" s="206">
        <v>1115</v>
      </c>
      <c r="M382" s="197"/>
      <c r="N382" s="184" t="s">
        <v>845</v>
      </c>
      <c r="O382" s="205">
        <f>SUM(O383:O385)</f>
        <v>1756</v>
      </c>
      <c r="P382" s="206">
        <f>SUM(X382:Y382)</f>
        <v>3446</v>
      </c>
      <c r="Q382" s="206">
        <f>SUM(R382:U382)</f>
        <v>363</v>
      </c>
      <c r="R382" s="206">
        <f t="shared" ref="R382:Y382" si="128">SUM(R383:R385)</f>
        <v>37</v>
      </c>
      <c r="S382" s="206">
        <f t="shared" si="128"/>
        <v>121</v>
      </c>
      <c r="T382" s="206">
        <f t="shared" si="128"/>
        <v>25</v>
      </c>
      <c r="U382" s="206">
        <f t="shared" si="128"/>
        <v>180</v>
      </c>
      <c r="V382" s="206">
        <f t="shared" si="128"/>
        <v>2082</v>
      </c>
      <c r="W382" s="206">
        <f t="shared" si="128"/>
        <v>1001</v>
      </c>
      <c r="X382" s="206">
        <f t="shared" si="128"/>
        <v>1704</v>
      </c>
      <c r="Y382" s="206">
        <f t="shared" si="128"/>
        <v>1742</v>
      </c>
    </row>
    <row r="383" spans="1:25" s="184" customFormat="1" ht="12" customHeight="1">
      <c r="A383" s="202" t="s">
        <v>688</v>
      </c>
      <c r="B383" s="205">
        <v>1181</v>
      </c>
      <c r="C383" s="206">
        <f t="shared" si="125"/>
        <v>2016</v>
      </c>
      <c r="D383" s="206">
        <f t="shared" si="126"/>
        <v>186</v>
      </c>
      <c r="E383" s="174">
        <v>14</v>
      </c>
      <c r="F383" s="174">
        <v>43</v>
      </c>
      <c r="G383" s="174">
        <v>15</v>
      </c>
      <c r="H383" s="174">
        <v>114</v>
      </c>
      <c r="I383" s="154">
        <v>1326</v>
      </c>
      <c r="J383" s="206">
        <v>504</v>
      </c>
      <c r="K383" s="206">
        <v>1017</v>
      </c>
      <c r="L383" s="206">
        <v>999</v>
      </c>
      <c r="M383" s="197"/>
      <c r="N383" s="202" t="s">
        <v>693</v>
      </c>
      <c r="O383" s="205">
        <v>1085</v>
      </c>
      <c r="P383" s="206">
        <f>SUM(X383:Y383)</f>
        <v>2191</v>
      </c>
      <c r="Q383" s="206">
        <f>SUM(R383:U383)</f>
        <v>237</v>
      </c>
      <c r="R383" s="174">
        <v>24</v>
      </c>
      <c r="S383" s="174">
        <v>72</v>
      </c>
      <c r="T383" s="174">
        <v>18</v>
      </c>
      <c r="U383" s="174">
        <v>123</v>
      </c>
      <c r="V383" s="206">
        <v>1293</v>
      </c>
      <c r="W383" s="206">
        <v>661</v>
      </c>
      <c r="X383" s="206">
        <v>1093</v>
      </c>
      <c r="Y383" s="206">
        <v>1098</v>
      </c>
    </row>
    <row r="384" spans="1:25" s="184" customFormat="1" ht="12" customHeight="1">
      <c r="B384" s="205"/>
      <c r="C384" s="206"/>
      <c r="D384" s="206"/>
      <c r="E384" s="206"/>
      <c r="F384" s="206"/>
      <c r="G384" s="206"/>
      <c r="H384" s="206"/>
      <c r="I384" s="206"/>
      <c r="J384" s="206"/>
      <c r="K384" s="206"/>
      <c r="L384" s="206"/>
      <c r="M384" s="197"/>
      <c r="N384" s="202" t="s">
        <v>676</v>
      </c>
      <c r="O384" s="205">
        <v>480</v>
      </c>
      <c r="P384" s="206">
        <f>SUM(X384:Y384)</f>
        <v>852</v>
      </c>
      <c r="Q384" s="206">
        <f>SUM(R384:U384)</f>
        <v>92</v>
      </c>
      <c r="R384" s="174">
        <v>11</v>
      </c>
      <c r="S384" s="174">
        <v>38</v>
      </c>
      <c r="T384" s="174">
        <v>6</v>
      </c>
      <c r="U384" s="174">
        <v>37</v>
      </c>
      <c r="V384" s="206">
        <v>577</v>
      </c>
      <c r="W384" s="206">
        <v>183</v>
      </c>
      <c r="X384" s="206">
        <v>438</v>
      </c>
      <c r="Y384" s="206">
        <v>414</v>
      </c>
    </row>
    <row r="385" spans="1:25" s="184" customFormat="1" ht="12" customHeight="1">
      <c r="A385" s="184" t="s">
        <v>846</v>
      </c>
      <c r="B385" s="205">
        <f>SUM(B386:B391)</f>
        <v>1418</v>
      </c>
      <c r="C385" s="206">
        <f t="shared" ref="C385:C391" si="129">SUM(K385:L385)</f>
        <v>2727</v>
      </c>
      <c r="D385" s="206">
        <f t="shared" ref="D385:D391" si="130">SUM(E385:H385)</f>
        <v>229</v>
      </c>
      <c r="E385" s="206">
        <f t="shared" ref="E385:L385" si="131">SUM(E386:E391)</f>
        <v>15</v>
      </c>
      <c r="F385" s="206">
        <f t="shared" si="131"/>
        <v>65</v>
      </c>
      <c r="G385" s="206">
        <f t="shared" si="131"/>
        <v>14</v>
      </c>
      <c r="H385" s="206">
        <f t="shared" si="131"/>
        <v>135</v>
      </c>
      <c r="I385" s="206">
        <f t="shared" si="131"/>
        <v>1475</v>
      </c>
      <c r="J385" s="206">
        <f t="shared" si="131"/>
        <v>1023</v>
      </c>
      <c r="K385" s="206">
        <f t="shared" si="131"/>
        <v>1397</v>
      </c>
      <c r="L385" s="206">
        <f t="shared" si="131"/>
        <v>1330</v>
      </c>
      <c r="M385" s="197"/>
      <c r="N385" s="202" t="s">
        <v>677</v>
      </c>
      <c r="O385" s="205">
        <v>191</v>
      </c>
      <c r="P385" s="206">
        <f>SUM(X385:Y385)</f>
        <v>403</v>
      </c>
      <c r="Q385" s="206">
        <f>SUM(R385:U385)</f>
        <v>34</v>
      </c>
      <c r="R385" s="174">
        <v>2</v>
      </c>
      <c r="S385" s="174">
        <v>11</v>
      </c>
      <c r="T385" s="174">
        <v>1</v>
      </c>
      <c r="U385" s="174">
        <v>20</v>
      </c>
      <c r="V385" s="206">
        <v>212</v>
      </c>
      <c r="W385" s="206">
        <v>157</v>
      </c>
      <c r="X385" s="206">
        <v>173</v>
      </c>
      <c r="Y385" s="206">
        <v>230</v>
      </c>
    </row>
    <row r="386" spans="1:25" s="184" customFormat="1" ht="12" customHeight="1">
      <c r="A386" s="202" t="s">
        <v>693</v>
      </c>
      <c r="B386" s="205">
        <v>135</v>
      </c>
      <c r="C386" s="206">
        <f t="shared" si="129"/>
        <v>279</v>
      </c>
      <c r="D386" s="206">
        <f t="shared" si="130"/>
        <v>10</v>
      </c>
      <c r="E386" s="174">
        <v>2</v>
      </c>
      <c r="F386" s="174">
        <v>1</v>
      </c>
      <c r="G386" s="174">
        <v>0</v>
      </c>
      <c r="H386" s="174">
        <v>7</v>
      </c>
      <c r="I386" s="174">
        <v>146</v>
      </c>
      <c r="J386" s="206">
        <v>123</v>
      </c>
      <c r="K386" s="206">
        <v>140</v>
      </c>
      <c r="L386" s="206">
        <v>139</v>
      </c>
      <c r="M386" s="197"/>
      <c r="O386" s="205"/>
      <c r="P386" s="206"/>
      <c r="Q386" s="206"/>
      <c r="R386" s="174"/>
      <c r="S386" s="174"/>
      <c r="T386" s="174"/>
      <c r="U386" s="174"/>
      <c r="V386" s="206"/>
      <c r="W386" s="206"/>
      <c r="X386" s="206"/>
      <c r="Y386" s="206"/>
    </row>
    <row r="387" spans="1:25" s="184" customFormat="1" ht="12" customHeight="1">
      <c r="A387" s="202" t="s">
        <v>676</v>
      </c>
      <c r="B387" s="205">
        <v>297</v>
      </c>
      <c r="C387" s="206">
        <f t="shared" si="129"/>
        <v>570</v>
      </c>
      <c r="D387" s="206">
        <f t="shared" si="130"/>
        <v>46</v>
      </c>
      <c r="E387" s="174">
        <v>1</v>
      </c>
      <c r="F387" s="174">
        <v>24</v>
      </c>
      <c r="G387" s="174">
        <v>3</v>
      </c>
      <c r="H387" s="174">
        <v>18</v>
      </c>
      <c r="I387" s="174">
        <v>298</v>
      </c>
      <c r="J387" s="206">
        <v>226</v>
      </c>
      <c r="K387" s="206">
        <v>303</v>
      </c>
      <c r="L387" s="206">
        <v>267</v>
      </c>
      <c r="M387" s="197"/>
      <c r="N387" s="184" t="s">
        <v>847</v>
      </c>
      <c r="O387" s="205">
        <v>977</v>
      </c>
      <c r="P387" s="206">
        <f>SUM(X387:Y387)</f>
        <v>1986</v>
      </c>
      <c r="Q387" s="206">
        <f>SUM(R387:U387)</f>
        <v>207</v>
      </c>
      <c r="R387" s="174">
        <v>21</v>
      </c>
      <c r="S387" s="174">
        <v>54</v>
      </c>
      <c r="T387" s="174">
        <v>10</v>
      </c>
      <c r="U387" s="174">
        <v>122</v>
      </c>
      <c r="V387" s="206">
        <v>1215</v>
      </c>
      <c r="W387" s="206">
        <v>564</v>
      </c>
      <c r="X387" s="206">
        <v>1008</v>
      </c>
      <c r="Y387" s="206">
        <v>978</v>
      </c>
    </row>
    <row r="388" spans="1:25" s="184" customFormat="1" ht="12" customHeight="1">
      <c r="A388" s="202" t="s">
        <v>677</v>
      </c>
      <c r="B388" s="205">
        <v>295</v>
      </c>
      <c r="C388" s="206">
        <f t="shared" si="129"/>
        <v>562</v>
      </c>
      <c r="D388" s="206">
        <f t="shared" si="130"/>
        <v>31</v>
      </c>
      <c r="E388" s="174">
        <v>1</v>
      </c>
      <c r="F388" s="174">
        <v>11</v>
      </c>
      <c r="G388" s="174">
        <v>0</v>
      </c>
      <c r="H388" s="174">
        <v>19</v>
      </c>
      <c r="I388" s="174">
        <v>333</v>
      </c>
      <c r="J388" s="206">
        <v>198</v>
      </c>
      <c r="K388" s="206">
        <v>315</v>
      </c>
      <c r="L388" s="206">
        <v>247</v>
      </c>
      <c r="M388" s="197"/>
      <c r="O388" s="205"/>
      <c r="P388" s="206"/>
      <c r="Q388" s="206"/>
      <c r="R388" s="206"/>
      <c r="S388" s="206"/>
      <c r="T388" s="206"/>
      <c r="U388" s="206"/>
      <c r="V388" s="206"/>
      <c r="W388" s="206"/>
      <c r="X388" s="206"/>
      <c r="Y388" s="206"/>
    </row>
    <row r="389" spans="1:25" s="184" customFormat="1" ht="12" customHeight="1">
      <c r="A389" s="202" t="s">
        <v>679</v>
      </c>
      <c r="B389" s="205">
        <v>91</v>
      </c>
      <c r="C389" s="206">
        <f t="shared" si="129"/>
        <v>164</v>
      </c>
      <c r="D389" s="206">
        <f t="shared" si="130"/>
        <v>15</v>
      </c>
      <c r="E389" s="174">
        <v>0</v>
      </c>
      <c r="F389" s="174">
        <v>4</v>
      </c>
      <c r="G389" s="174">
        <v>1</v>
      </c>
      <c r="H389" s="174">
        <v>10</v>
      </c>
      <c r="I389" s="174">
        <v>77</v>
      </c>
      <c r="J389" s="206">
        <v>72</v>
      </c>
      <c r="K389" s="206">
        <v>90</v>
      </c>
      <c r="L389" s="206">
        <v>74</v>
      </c>
      <c r="M389" s="197"/>
      <c r="N389" s="184" t="s">
        <v>848</v>
      </c>
      <c r="O389" s="205">
        <f>SUM(O390:O392)</f>
        <v>2221</v>
      </c>
      <c r="P389" s="206">
        <f>SUM(X389:Y389)</f>
        <v>4814</v>
      </c>
      <c r="Q389" s="206">
        <f>SUM(R389:U389)</f>
        <v>554</v>
      </c>
      <c r="R389" s="206">
        <f t="shared" ref="R389:Y389" si="132">SUM(R390:R392)</f>
        <v>40</v>
      </c>
      <c r="S389" s="206">
        <f t="shared" si="132"/>
        <v>157</v>
      </c>
      <c r="T389" s="206">
        <f t="shared" si="132"/>
        <v>29</v>
      </c>
      <c r="U389" s="206">
        <f t="shared" si="132"/>
        <v>328</v>
      </c>
      <c r="V389" s="206">
        <f t="shared" si="132"/>
        <v>3105</v>
      </c>
      <c r="W389" s="206">
        <f t="shared" si="132"/>
        <v>1155</v>
      </c>
      <c r="X389" s="206">
        <f t="shared" si="132"/>
        <v>2375</v>
      </c>
      <c r="Y389" s="206">
        <f t="shared" si="132"/>
        <v>2439</v>
      </c>
    </row>
    <row r="390" spans="1:25" s="184" customFormat="1" ht="12" customHeight="1">
      <c r="A390" s="202" t="s">
        <v>680</v>
      </c>
      <c r="B390" s="205">
        <v>284</v>
      </c>
      <c r="C390" s="206">
        <f t="shared" si="129"/>
        <v>588</v>
      </c>
      <c r="D390" s="206">
        <f t="shared" si="130"/>
        <v>79</v>
      </c>
      <c r="E390" s="174">
        <v>9</v>
      </c>
      <c r="F390" s="174">
        <v>10</v>
      </c>
      <c r="G390" s="174">
        <v>5</v>
      </c>
      <c r="H390" s="174">
        <v>55</v>
      </c>
      <c r="I390" s="174">
        <v>318</v>
      </c>
      <c r="J390" s="206">
        <v>191</v>
      </c>
      <c r="K390" s="206">
        <v>279</v>
      </c>
      <c r="L390" s="206">
        <v>309</v>
      </c>
      <c r="M390" s="197"/>
      <c r="N390" s="202" t="s">
        <v>693</v>
      </c>
      <c r="O390" s="205">
        <v>775</v>
      </c>
      <c r="P390" s="206">
        <f>SUM(X390:Y390)</f>
        <v>1896</v>
      </c>
      <c r="Q390" s="206">
        <f>SUM(R390:U390)</f>
        <v>266</v>
      </c>
      <c r="R390" s="174">
        <v>17</v>
      </c>
      <c r="S390" s="174">
        <v>77</v>
      </c>
      <c r="T390" s="174">
        <v>13</v>
      </c>
      <c r="U390" s="174">
        <v>159</v>
      </c>
      <c r="V390" s="206">
        <v>1267</v>
      </c>
      <c r="W390" s="206">
        <v>363</v>
      </c>
      <c r="X390" s="206">
        <v>927</v>
      </c>
      <c r="Y390" s="206">
        <v>969</v>
      </c>
    </row>
    <row r="391" spans="1:25" s="184" customFormat="1" ht="12" customHeight="1">
      <c r="A391" s="202" t="s">
        <v>682</v>
      </c>
      <c r="B391" s="205">
        <v>316</v>
      </c>
      <c r="C391" s="206">
        <f t="shared" si="129"/>
        <v>564</v>
      </c>
      <c r="D391" s="206">
        <f t="shared" si="130"/>
        <v>48</v>
      </c>
      <c r="E391" s="174">
        <v>2</v>
      </c>
      <c r="F391" s="174">
        <v>15</v>
      </c>
      <c r="G391" s="174">
        <v>5</v>
      </c>
      <c r="H391" s="174">
        <v>26</v>
      </c>
      <c r="I391" s="174">
        <v>303</v>
      </c>
      <c r="J391" s="206">
        <v>213</v>
      </c>
      <c r="K391" s="206">
        <v>270</v>
      </c>
      <c r="L391" s="206">
        <v>294</v>
      </c>
      <c r="M391" s="197"/>
      <c r="N391" s="202" t="s">
        <v>676</v>
      </c>
      <c r="O391" s="205">
        <v>629</v>
      </c>
      <c r="P391" s="206">
        <f>SUM(X391:Y391)</f>
        <v>1266</v>
      </c>
      <c r="Q391" s="206">
        <f>SUM(R391:U391)</f>
        <v>151</v>
      </c>
      <c r="R391" s="174">
        <v>12</v>
      </c>
      <c r="S391" s="174">
        <v>39</v>
      </c>
      <c r="T391" s="174">
        <v>9</v>
      </c>
      <c r="U391" s="174">
        <v>91</v>
      </c>
      <c r="V391" s="206">
        <v>755</v>
      </c>
      <c r="W391" s="206">
        <v>360</v>
      </c>
      <c r="X391" s="206">
        <v>619</v>
      </c>
      <c r="Y391" s="206">
        <v>647</v>
      </c>
    </row>
    <row r="392" spans="1:25" s="184" customFormat="1" ht="12" customHeight="1">
      <c r="B392" s="205"/>
      <c r="C392" s="206"/>
      <c r="D392" s="206"/>
      <c r="E392" s="206"/>
      <c r="F392" s="206"/>
      <c r="G392" s="206"/>
      <c r="H392" s="206"/>
      <c r="I392" s="206"/>
      <c r="J392" s="206"/>
      <c r="K392" s="206"/>
      <c r="L392" s="206"/>
      <c r="M392" s="197"/>
      <c r="N392" s="202" t="s">
        <v>677</v>
      </c>
      <c r="O392" s="205">
        <v>817</v>
      </c>
      <c r="P392" s="206">
        <f>SUM(X392:Y392)</f>
        <v>1652</v>
      </c>
      <c r="Q392" s="206">
        <f>SUM(R392:U392)</f>
        <v>137</v>
      </c>
      <c r="R392" s="174">
        <v>11</v>
      </c>
      <c r="S392" s="174">
        <v>41</v>
      </c>
      <c r="T392" s="174">
        <v>7</v>
      </c>
      <c r="U392" s="174">
        <v>78</v>
      </c>
      <c r="V392" s="206">
        <v>1083</v>
      </c>
      <c r="W392" s="206">
        <v>432</v>
      </c>
      <c r="X392" s="206">
        <v>829</v>
      </c>
      <c r="Y392" s="206">
        <v>823</v>
      </c>
    </row>
    <row r="393" spans="1:25" s="184" customFormat="1" ht="12" customHeight="1">
      <c r="A393" s="184" t="s">
        <v>849</v>
      </c>
      <c r="B393" s="205">
        <f>SUM(B394:B395)</f>
        <v>1491</v>
      </c>
      <c r="C393" s="206">
        <f>SUM(K393:L393)</f>
        <v>2989</v>
      </c>
      <c r="D393" s="206">
        <f>SUM(E393:H393)</f>
        <v>455</v>
      </c>
      <c r="E393" s="206">
        <f t="shared" ref="E393:L393" si="133">SUM(E394:E395)</f>
        <v>30</v>
      </c>
      <c r="F393" s="206">
        <f t="shared" si="133"/>
        <v>115</v>
      </c>
      <c r="G393" s="206">
        <f t="shared" si="133"/>
        <v>18</v>
      </c>
      <c r="H393" s="206">
        <f t="shared" si="133"/>
        <v>292</v>
      </c>
      <c r="I393" s="206">
        <f t="shared" si="133"/>
        <v>2001</v>
      </c>
      <c r="J393" s="206">
        <f t="shared" si="133"/>
        <v>533</v>
      </c>
      <c r="K393" s="206">
        <f t="shared" si="133"/>
        <v>1424</v>
      </c>
      <c r="L393" s="206">
        <f t="shared" si="133"/>
        <v>1565</v>
      </c>
      <c r="M393" s="197"/>
      <c r="O393" s="205"/>
      <c r="P393" s="206"/>
      <c r="Q393" s="206"/>
      <c r="R393" s="206"/>
      <c r="S393" s="206"/>
      <c r="T393" s="206"/>
      <c r="U393" s="206"/>
      <c r="V393" s="206"/>
      <c r="W393" s="206"/>
      <c r="X393" s="206"/>
      <c r="Y393" s="206"/>
    </row>
    <row r="394" spans="1:25" s="184" customFormat="1" ht="12" customHeight="1">
      <c r="A394" s="202" t="s">
        <v>693</v>
      </c>
      <c r="B394" s="205">
        <v>1481</v>
      </c>
      <c r="C394" s="206">
        <f>SUM(K394:L394)</f>
        <v>2972</v>
      </c>
      <c r="D394" s="206">
        <f>SUM(E394:H394)</f>
        <v>455</v>
      </c>
      <c r="E394" s="174">
        <v>30</v>
      </c>
      <c r="F394" s="174">
        <v>115</v>
      </c>
      <c r="G394" s="174">
        <v>18</v>
      </c>
      <c r="H394" s="174">
        <v>292</v>
      </c>
      <c r="I394" s="206">
        <v>1992</v>
      </c>
      <c r="J394" s="206">
        <v>525</v>
      </c>
      <c r="K394" s="206">
        <v>1418</v>
      </c>
      <c r="L394" s="206">
        <v>1554</v>
      </c>
      <c r="M394" s="197"/>
      <c r="N394" s="184" t="s">
        <v>850</v>
      </c>
      <c r="O394" s="205">
        <f>SUM(O395:O396)</f>
        <v>1359</v>
      </c>
      <c r="P394" s="206">
        <f>SUM(X394:Y394)</f>
        <v>2801</v>
      </c>
      <c r="Q394" s="206">
        <f>SUM(R394:U394)</f>
        <v>356</v>
      </c>
      <c r="R394" s="206">
        <f t="shared" ref="R394:Y394" si="134">SUM(R395:R396)</f>
        <v>22</v>
      </c>
      <c r="S394" s="206">
        <f t="shared" si="134"/>
        <v>82</v>
      </c>
      <c r="T394" s="206">
        <f t="shared" si="134"/>
        <v>21</v>
      </c>
      <c r="U394" s="206">
        <f t="shared" si="134"/>
        <v>231</v>
      </c>
      <c r="V394" s="206">
        <f t="shared" si="134"/>
        <v>1598</v>
      </c>
      <c r="W394" s="206">
        <f t="shared" si="134"/>
        <v>847</v>
      </c>
      <c r="X394" s="206">
        <f t="shared" si="134"/>
        <v>1341</v>
      </c>
      <c r="Y394" s="206">
        <f t="shared" si="134"/>
        <v>1460</v>
      </c>
    </row>
    <row r="395" spans="1:25" s="184" customFormat="1" ht="12" customHeight="1">
      <c r="A395" s="202" t="s">
        <v>676</v>
      </c>
      <c r="B395" s="205">
        <v>10</v>
      </c>
      <c r="C395" s="206">
        <f>SUM(K395:L395)</f>
        <v>17</v>
      </c>
      <c r="D395" s="206">
        <f>SUM(E395:H395)</f>
        <v>0</v>
      </c>
      <c r="E395" s="174">
        <v>0</v>
      </c>
      <c r="F395" s="174">
        <v>0</v>
      </c>
      <c r="G395" s="174">
        <v>0</v>
      </c>
      <c r="H395" s="174">
        <v>0</v>
      </c>
      <c r="I395" s="206">
        <v>9</v>
      </c>
      <c r="J395" s="206">
        <v>8</v>
      </c>
      <c r="K395" s="206">
        <v>6</v>
      </c>
      <c r="L395" s="206">
        <v>11</v>
      </c>
      <c r="M395" s="197"/>
      <c r="N395" s="202" t="s">
        <v>693</v>
      </c>
      <c r="O395" s="205">
        <v>1254</v>
      </c>
      <c r="P395" s="206">
        <f>SUM(X395:Y395)</f>
        <v>2570</v>
      </c>
      <c r="Q395" s="206">
        <f>SUM(R395:U395)</f>
        <v>311</v>
      </c>
      <c r="R395" s="174">
        <v>20</v>
      </c>
      <c r="S395" s="174">
        <v>69</v>
      </c>
      <c r="T395" s="174">
        <v>20</v>
      </c>
      <c r="U395" s="174">
        <v>202</v>
      </c>
      <c r="V395" s="206">
        <v>1462</v>
      </c>
      <c r="W395" s="206">
        <v>797</v>
      </c>
      <c r="X395" s="206">
        <v>1225</v>
      </c>
      <c r="Y395" s="206">
        <v>1345</v>
      </c>
    </row>
    <row r="396" spans="1:25" ht="12" customHeight="1">
      <c r="B396" s="198"/>
      <c r="C396" s="199"/>
      <c r="D396" s="199"/>
      <c r="E396" s="199"/>
      <c r="F396" s="199"/>
      <c r="G396" s="199"/>
      <c r="H396" s="199"/>
      <c r="I396" s="199"/>
      <c r="J396" s="199"/>
      <c r="K396" s="199"/>
      <c r="L396" s="199"/>
      <c r="M396" s="197"/>
      <c r="N396" s="202" t="s">
        <v>676</v>
      </c>
      <c r="O396" s="198">
        <v>105</v>
      </c>
      <c r="P396" s="206">
        <f>SUM(X396:Y396)</f>
        <v>231</v>
      </c>
      <c r="Q396" s="206">
        <f>SUM(R396:U396)</f>
        <v>45</v>
      </c>
      <c r="R396" s="174">
        <v>2</v>
      </c>
      <c r="S396" s="174">
        <v>13</v>
      </c>
      <c r="T396" s="174">
        <v>1</v>
      </c>
      <c r="U396" s="174">
        <v>29</v>
      </c>
      <c r="V396" s="199">
        <v>136</v>
      </c>
      <c r="W396" s="199">
        <v>50</v>
      </c>
      <c r="X396" s="199">
        <v>116</v>
      </c>
      <c r="Y396" s="199">
        <v>115</v>
      </c>
    </row>
    <row r="397" spans="1:25" ht="12" customHeight="1">
      <c r="A397" s="1" t="s">
        <v>851</v>
      </c>
      <c r="B397" s="198">
        <f>SUM(B398:B403)</f>
        <v>5952</v>
      </c>
      <c r="C397" s="199">
        <f t="shared" ref="C397:C403" si="135">SUM(K397:L397)</f>
        <v>10575</v>
      </c>
      <c r="D397" s="199">
        <f t="shared" ref="D397:D403" si="136">SUM(E397:H397)</f>
        <v>1172</v>
      </c>
      <c r="E397" s="199">
        <f t="shared" ref="E397:L397" si="137">SUM(E398:E403)</f>
        <v>116</v>
      </c>
      <c r="F397" s="199">
        <f t="shared" si="137"/>
        <v>320</v>
      </c>
      <c r="G397" s="199">
        <f t="shared" si="137"/>
        <v>60</v>
      </c>
      <c r="H397" s="199">
        <f t="shared" si="137"/>
        <v>676</v>
      </c>
      <c r="I397" s="199">
        <f t="shared" si="137"/>
        <v>7363</v>
      </c>
      <c r="J397" s="199">
        <f t="shared" si="137"/>
        <v>2040</v>
      </c>
      <c r="K397" s="199">
        <f t="shared" si="137"/>
        <v>5159</v>
      </c>
      <c r="L397" s="199">
        <f t="shared" si="137"/>
        <v>5416</v>
      </c>
      <c r="M397" s="197"/>
      <c r="O397" s="198"/>
      <c r="P397" s="199"/>
      <c r="Q397" s="199"/>
      <c r="R397" s="199"/>
      <c r="S397" s="199"/>
      <c r="T397" s="199"/>
      <c r="U397" s="199"/>
      <c r="V397" s="199"/>
      <c r="W397" s="199"/>
      <c r="X397" s="199"/>
      <c r="Y397" s="199"/>
    </row>
    <row r="398" spans="1:25" ht="12" customHeight="1">
      <c r="A398" s="142" t="s">
        <v>693</v>
      </c>
      <c r="B398" s="198">
        <v>1006</v>
      </c>
      <c r="C398" s="199">
        <f t="shared" si="135"/>
        <v>1667</v>
      </c>
      <c r="D398" s="199">
        <f t="shared" si="136"/>
        <v>113</v>
      </c>
      <c r="E398" s="174">
        <v>13</v>
      </c>
      <c r="F398" s="174">
        <v>26</v>
      </c>
      <c r="G398" s="174">
        <v>9</v>
      </c>
      <c r="H398" s="174">
        <v>65</v>
      </c>
      <c r="I398" s="174">
        <v>1132</v>
      </c>
      <c r="J398" s="199">
        <v>422</v>
      </c>
      <c r="K398" s="199">
        <v>784</v>
      </c>
      <c r="L398" s="199">
        <v>883</v>
      </c>
      <c r="M398" s="197"/>
      <c r="N398" s="184" t="s">
        <v>852</v>
      </c>
      <c r="O398" s="198">
        <f>SUM(O399:O400)</f>
        <v>1581</v>
      </c>
      <c r="P398" s="199">
        <f>SUM(X398:Y398)</f>
        <v>3457</v>
      </c>
      <c r="Q398" s="199">
        <f>SUM(R398:U398)</f>
        <v>438</v>
      </c>
      <c r="R398" s="199">
        <f t="shared" ref="R398:Y398" si="138">SUM(R399:R400)</f>
        <v>20</v>
      </c>
      <c r="S398" s="199">
        <f t="shared" si="138"/>
        <v>122</v>
      </c>
      <c r="T398" s="199">
        <f t="shared" si="138"/>
        <v>21</v>
      </c>
      <c r="U398" s="199">
        <f t="shared" si="138"/>
        <v>275</v>
      </c>
      <c r="V398" s="199">
        <f t="shared" si="138"/>
        <v>2109</v>
      </c>
      <c r="W398" s="199">
        <f t="shared" si="138"/>
        <v>910</v>
      </c>
      <c r="X398" s="199">
        <f t="shared" si="138"/>
        <v>1751</v>
      </c>
      <c r="Y398" s="199">
        <f t="shared" si="138"/>
        <v>1706</v>
      </c>
    </row>
    <row r="399" spans="1:25" ht="12" customHeight="1">
      <c r="A399" s="142" t="s">
        <v>676</v>
      </c>
      <c r="B399" s="198">
        <v>1664</v>
      </c>
      <c r="C399" s="199">
        <f t="shared" si="135"/>
        <v>2784</v>
      </c>
      <c r="D399" s="199">
        <f t="shared" si="136"/>
        <v>256</v>
      </c>
      <c r="E399" s="174">
        <v>26</v>
      </c>
      <c r="F399" s="174">
        <v>64</v>
      </c>
      <c r="G399" s="174">
        <v>13</v>
      </c>
      <c r="H399" s="174">
        <v>153</v>
      </c>
      <c r="I399" s="174">
        <v>1915</v>
      </c>
      <c r="J399" s="199">
        <v>613</v>
      </c>
      <c r="K399" s="199">
        <v>1309</v>
      </c>
      <c r="L399" s="199">
        <v>1475</v>
      </c>
      <c r="M399" s="197"/>
      <c r="N399" s="202" t="s">
        <v>693</v>
      </c>
      <c r="O399" s="198">
        <v>496</v>
      </c>
      <c r="P399" s="199">
        <f>SUM(X399:Y399)</f>
        <v>1060</v>
      </c>
      <c r="Q399" s="199">
        <f>SUM(R399:U399)</f>
        <v>125</v>
      </c>
      <c r="R399" s="174">
        <v>4</v>
      </c>
      <c r="S399" s="174">
        <v>21</v>
      </c>
      <c r="T399" s="174">
        <v>7</v>
      </c>
      <c r="U399" s="174">
        <v>93</v>
      </c>
      <c r="V399" s="199">
        <v>656</v>
      </c>
      <c r="W399" s="199">
        <v>279</v>
      </c>
      <c r="X399" s="199">
        <v>550</v>
      </c>
      <c r="Y399" s="199">
        <v>510</v>
      </c>
    </row>
    <row r="400" spans="1:25" ht="12" customHeight="1">
      <c r="A400" s="142" t="s">
        <v>677</v>
      </c>
      <c r="B400" s="198">
        <v>1831</v>
      </c>
      <c r="C400" s="199">
        <f t="shared" si="135"/>
        <v>3160</v>
      </c>
      <c r="D400" s="199">
        <f t="shared" si="136"/>
        <v>344</v>
      </c>
      <c r="E400" s="174">
        <v>37</v>
      </c>
      <c r="F400" s="174">
        <v>110</v>
      </c>
      <c r="G400" s="174">
        <v>19</v>
      </c>
      <c r="H400" s="174">
        <v>178</v>
      </c>
      <c r="I400" s="174">
        <v>2280</v>
      </c>
      <c r="J400" s="199">
        <v>536</v>
      </c>
      <c r="K400" s="199">
        <v>1554</v>
      </c>
      <c r="L400" s="199">
        <v>1606</v>
      </c>
      <c r="M400" s="197"/>
      <c r="N400" s="202" t="s">
        <v>676</v>
      </c>
      <c r="O400" s="198">
        <v>1085</v>
      </c>
      <c r="P400" s="199">
        <f>SUM(X400:Y400)</f>
        <v>2397</v>
      </c>
      <c r="Q400" s="199">
        <f>SUM(R400:U400)</f>
        <v>313</v>
      </c>
      <c r="R400" s="174">
        <v>16</v>
      </c>
      <c r="S400" s="174">
        <v>101</v>
      </c>
      <c r="T400" s="174">
        <v>14</v>
      </c>
      <c r="U400" s="174">
        <v>182</v>
      </c>
      <c r="V400" s="199">
        <v>1453</v>
      </c>
      <c r="W400" s="199">
        <v>631</v>
      </c>
      <c r="X400" s="199">
        <v>1201</v>
      </c>
      <c r="Y400" s="199">
        <v>1196</v>
      </c>
    </row>
    <row r="401" spans="1:25" ht="12" customHeight="1">
      <c r="A401" s="142" t="s">
        <v>679</v>
      </c>
      <c r="B401" s="198">
        <v>227</v>
      </c>
      <c r="C401" s="199">
        <f t="shared" si="135"/>
        <v>381</v>
      </c>
      <c r="D401" s="199">
        <f t="shared" si="136"/>
        <v>20</v>
      </c>
      <c r="E401" s="174">
        <v>1</v>
      </c>
      <c r="F401" s="174">
        <v>7</v>
      </c>
      <c r="G401" s="174">
        <v>0</v>
      </c>
      <c r="H401" s="174">
        <v>12</v>
      </c>
      <c r="I401" s="174">
        <v>282</v>
      </c>
      <c r="J401" s="199">
        <v>79</v>
      </c>
      <c r="K401" s="199">
        <v>186</v>
      </c>
      <c r="L401" s="199">
        <v>195</v>
      </c>
      <c r="M401" s="197"/>
      <c r="O401" s="198"/>
      <c r="P401" s="199"/>
      <c r="Q401" s="199"/>
      <c r="R401" s="199"/>
      <c r="S401" s="199"/>
      <c r="T401" s="199"/>
      <c r="U401" s="199"/>
      <c r="V401" s="199"/>
      <c r="W401" s="199"/>
      <c r="X401" s="199"/>
      <c r="Y401" s="199"/>
    </row>
    <row r="402" spans="1:25" ht="12" customHeight="1">
      <c r="A402" s="142" t="s">
        <v>680</v>
      </c>
      <c r="B402" s="198">
        <v>559</v>
      </c>
      <c r="C402" s="199">
        <f t="shared" si="135"/>
        <v>1065</v>
      </c>
      <c r="D402" s="199">
        <f t="shared" si="136"/>
        <v>134</v>
      </c>
      <c r="E402" s="174">
        <v>22</v>
      </c>
      <c r="F402" s="174">
        <v>58</v>
      </c>
      <c r="G402" s="174">
        <v>5</v>
      </c>
      <c r="H402" s="174">
        <v>49</v>
      </c>
      <c r="I402" s="174">
        <v>750</v>
      </c>
      <c r="J402" s="199">
        <v>181</v>
      </c>
      <c r="K402" s="199">
        <v>581</v>
      </c>
      <c r="L402" s="199">
        <v>484</v>
      </c>
      <c r="M402" s="197"/>
      <c r="N402" s="184" t="s">
        <v>853</v>
      </c>
      <c r="O402" s="198">
        <f>SUM(O403:O408)</f>
        <v>3653</v>
      </c>
      <c r="P402" s="199">
        <f t="shared" ref="P402:P408" si="139">SUM(X402:Y402)</f>
        <v>8813</v>
      </c>
      <c r="Q402" s="199">
        <f t="shared" ref="Q402:Q408" si="140">SUM(R402:U402)</f>
        <v>1338</v>
      </c>
      <c r="R402" s="199">
        <f t="shared" ref="R402:Y402" si="141">SUM(R403:R408)</f>
        <v>70</v>
      </c>
      <c r="S402" s="199">
        <f t="shared" si="141"/>
        <v>336</v>
      </c>
      <c r="T402" s="199">
        <f t="shared" si="141"/>
        <v>97</v>
      </c>
      <c r="U402" s="199">
        <f t="shared" si="141"/>
        <v>835</v>
      </c>
      <c r="V402" s="199">
        <f t="shared" si="141"/>
        <v>5529</v>
      </c>
      <c r="W402" s="199">
        <f t="shared" si="141"/>
        <v>1946</v>
      </c>
      <c r="X402" s="199">
        <f t="shared" si="141"/>
        <v>4260</v>
      </c>
      <c r="Y402" s="199">
        <f t="shared" si="141"/>
        <v>4553</v>
      </c>
    </row>
    <row r="403" spans="1:25" ht="12" customHeight="1">
      <c r="A403" s="142" t="s">
        <v>682</v>
      </c>
      <c r="B403" s="198">
        <v>665</v>
      </c>
      <c r="C403" s="199">
        <f t="shared" si="135"/>
        <v>1518</v>
      </c>
      <c r="D403" s="199">
        <f t="shared" si="136"/>
        <v>305</v>
      </c>
      <c r="E403" s="174">
        <v>17</v>
      </c>
      <c r="F403" s="174">
        <v>55</v>
      </c>
      <c r="G403" s="174">
        <v>14</v>
      </c>
      <c r="H403" s="174">
        <v>219</v>
      </c>
      <c r="I403" s="174">
        <v>1004</v>
      </c>
      <c r="J403" s="199">
        <v>209</v>
      </c>
      <c r="K403" s="199">
        <v>745</v>
      </c>
      <c r="L403" s="199">
        <v>773</v>
      </c>
      <c r="M403" s="197"/>
      <c r="N403" s="202" t="s">
        <v>693</v>
      </c>
      <c r="O403" s="198">
        <v>335</v>
      </c>
      <c r="P403" s="199">
        <f t="shared" si="139"/>
        <v>769</v>
      </c>
      <c r="Q403" s="199">
        <f t="shared" si="140"/>
        <v>78</v>
      </c>
      <c r="R403" s="174">
        <v>2</v>
      </c>
      <c r="S403" s="174">
        <v>20</v>
      </c>
      <c r="T403" s="174">
        <v>5</v>
      </c>
      <c r="U403" s="174">
        <v>51</v>
      </c>
      <c r="V403" s="199">
        <v>489</v>
      </c>
      <c r="W403" s="199">
        <v>202</v>
      </c>
      <c r="X403" s="199">
        <v>366</v>
      </c>
      <c r="Y403" s="199">
        <v>403</v>
      </c>
    </row>
    <row r="404" spans="1:25" ht="12" customHeight="1">
      <c r="B404" s="198"/>
      <c r="C404" s="199"/>
      <c r="D404" s="199"/>
      <c r="E404" s="199"/>
      <c r="F404" s="199"/>
      <c r="G404" s="199"/>
      <c r="H404" s="199"/>
      <c r="I404" s="199"/>
      <c r="J404" s="199"/>
      <c r="K404" s="199"/>
      <c r="L404" s="199"/>
      <c r="M404" s="197"/>
      <c r="N404" s="202" t="s">
        <v>676</v>
      </c>
      <c r="O404" s="198">
        <v>526</v>
      </c>
      <c r="P404" s="199">
        <f t="shared" si="139"/>
        <v>1247</v>
      </c>
      <c r="Q404" s="199">
        <f t="shared" si="140"/>
        <v>190</v>
      </c>
      <c r="R404" s="174">
        <v>9</v>
      </c>
      <c r="S404" s="174">
        <v>47</v>
      </c>
      <c r="T404" s="174">
        <v>11</v>
      </c>
      <c r="U404" s="174">
        <v>123</v>
      </c>
      <c r="V404" s="199">
        <v>752</v>
      </c>
      <c r="W404" s="199">
        <v>305</v>
      </c>
      <c r="X404" s="199">
        <v>591</v>
      </c>
      <c r="Y404" s="199">
        <v>656</v>
      </c>
    </row>
    <row r="405" spans="1:25" ht="12" customHeight="1">
      <c r="A405" s="1" t="s">
        <v>854</v>
      </c>
      <c r="B405" s="198">
        <f>SUM(B406:B408)</f>
        <v>3216</v>
      </c>
      <c r="C405" s="199">
        <f>SUM(K405:L405)</f>
        <v>7987</v>
      </c>
      <c r="D405" s="199">
        <f>SUM(E405:H405)</f>
        <v>1481</v>
      </c>
      <c r="E405" s="199">
        <f t="shared" ref="E405:L405" si="142">SUM(E406:E408)</f>
        <v>89</v>
      </c>
      <c r="F405" s="199">
        <f t="shared" si="142"/>
        <v>417</v>
      </c>
      <c r="G405" s="199">
        <f t="shared" si="142"/>
        <v>101</v>
      </c>
      <c r="H405" s="199">
        <f t="shared" si="142"/>
        <v>874</v>
      </c>
      <c r="I405" s="199">
        <f t="shared" si="142"/>
        <v>5052</v>
      </c>
      <c r="J405" s="199">
        <f t="shared" si="142"/>
        <v>1454</v>
      </c>
      <c r="K405" s="199">
        <f t="shared" si="142"/>
        <v>3898</v>
      </c>
      <c r="L405" s="199">
        <f t="shared" si="142"/>
        <v>4089</v>
      </c>
      <c r="M405" s="197"/>
      <c r="N405" s="202" t="s">
        <v>677</v>
      </c>
      <c r="O405" s="198">
        <v>714</v>
      </c>
      <c r="P405" s="199">
        <f t="shared" si="139"/>
        <v>1827</v>
      </c>
      <c r="Q405" s="199">
        <f t="shared" si="140"/>
        <v>248</v>
      </c>
      <c r="R405" s="174">
        <v>10</v>
      </c>
      <c r="S405" s="174">
        <v>59</v>
      </c>
      <c r="T405" s="174">
        <v>22</v>
      </c>
      <c r="U405" s="174">
        <v>157</v>
      </c>
      <c r="V405" s="199">
        <v>1199</v>
      </c>
      <c r="W405" s="199">
        <v>380</v>
      </c>
      <c r="X405" s="199">
        <v>904</v>
      </c>
      <c r="Y405" s="199">
        <v>923</v>
      </c>
    </row>
    <row r="406" spans="1:25" ht="12" customHeight="1">
      <c r="A406" s="142" t="s">
        <v>693</v>
      </c>
      <c r="B406" s="198">
        <v>728</v>
      </c>
      <c r="C406" s="199">
        <f>SUM(K406:L406)</f>
        <v>2028</v>
      </c>
      <c r="D406" s="199">
        <f>SUM(E406:H406)</f>
        <v>563</v>
      </c>
      <c r="E406" s="174">
        <v>39</v>
      </c>
      <c r="F406" s="174">
        <v>215</v>
      </c>
      <c r="G406" s="174">
        <v>56</v>
      </c>
      <c r="H406" s="174">
        <v>253</v>
      </c>
      <c r="I406" s="174">
        <v>1322</v>
      </c>
      <c r="J406" s="199">
        <v>143</v>
      </c>
      <c r="K406" s="199">
        <v>1002</v>
      </c>
      <c r="L406" s="199">
        <v>1026</v>
      </c>
      <c r="M406" s="197"/>
      <c r="N406" s="202" t="s">
        <v>680</v>
      </c>
      <c r="O406" s="198">
        <v>764</v>
      </c>
      <c r="P406" s="199">
        <f t="shared" si="139"/>
        <v>1839</v>
      </c>
      <c r="Q406" s="199">
        <f t="shared" si="140"/>
        <v>297</v>
      </c>
      <c r="R406" s="174">
        <v>21</v>
      </c>
      <c r="S406" s="174">
        <v>72</v>
      </c>
      <c r="T406" s="174">
        <v>19</v>
      </c>
      <c r="U406" s="174">
        <v>185</v>
      </c>
      <c r="V406" s="199">
        <v>1112</v>
      </c>
      <c r="W406" s="199">
        <v>430</v>
      </c>
      <c r="X406" s="199">
        <v>873</v>
      </c>
      <c r="Y406" s="199">
        <v>966</v>
      </c>
    </row>
    <row r="407" spans="1:25" ht="12" customHeight="1">
      <c r="A407" s="142" t="s">
        <v>676</v>
      </c>
      <c r="B407" s="198">
        <v>1393</v>
      </c>
      <c r="C407" s="199">
        <f>SUM(K407:L407)</f>
        <v>3415</v>
      </c>
      <c r="D407" s="199">
        <f>SUM(E407:H407)</f>
        <v>564</v>
      </c>
      <c r="E407" s="174">
        <v>36</v>
      </c>
      <c r="F407" s="174">
        <v>143</v>
      </c>
      <c r="G407" s="174">
        <v>31</v>
      </c>
      <c r="H407" s="174">
        <v>354</v>
      </c>
      <c r="I407" s="174">
        <v>2100</v>
      </c>
      <c r="J407" s="199">
        <v>751</v>
      </c>
      <c r="K407" s="199">
        <v>1667</v>
      </c>
      <c r="L407" s="199">
        <v>1748</v>
      </c>
      <c r="M407" s="197"/>
      <c r="N407" s="202" t="s">
        <v>682</v>
      </c>
      <c r="O407" s="198">
        <v>536</v>
      </c>
      <c r="P407" s="199">
        <f t="shared" si="139"/>
        <v>1322</v>
      </c>
      <c r="Q407" s="199">
        <f t="shared" si="140"/>
        <v>218</v>
      </c>
      <c r="R407" s="174">
        <v>8</v>
      </c>
      <c r="S407" s="174">
        <v>51</v>
      </c>
      <c r="T407" s="174">
        <v>19</v>
      </c>
      <c r="U407" s="174">
        <v>140</v>
      </c>
      <c r="V407" s="199">
        <v>846</v>
      </c>
      <c r="W407" s="199">
        <v>258</v>
      </c>
      <c r="X407" s="199">
        <v>646</v>
      </c>
      <c r="Y407" s="199">
        <v>676</v>
      </c>
    </row>
    <row r="408" spans="1:25" ht="12" customHeight="1">
      <c r="A408" s="142" t="s">
        <v>677</v>
      </c>
      <c r="B408" s="198">
        <v>1095</v>
      </c>
      <c r="C408" s="199">
        <f>SUM(K408:L408)</f>
        <v>2544</v>
      </c>
      <c r="D408" s="199">
        <f>SUM(E408:H408)</f>
        <v>354</v>
      </c>
      <c r="E408" s="174">
        <v>14</v>
      </c>
      <c r="F408" s="174">
        <v>59</v>
      </c>
      <c r="G408" s="174">
        <v>14</v>
      </c>
      <c r="H408" s="174">
        <v>267</v>
      </c>
      <c r="I408" s="174">
        <v>1630</v>
      </c>
      <c r="J408" s="199">
        <v>560</v>
      </c>
      <c r="K408" s="199">
        <v>1229</v>
      </c>
      <c r="L408" s="199">
        <v>1315</v>
      </c>
      <c r="M408" s="197"/>
      <c r="N408" s="202" t="s">
        <v>684</v>
      </c>
      <c r="O408" s="198">
        <v>778</v>
      </c>
      <c r="P408" s="199">
        <f t="shared" si="139"/>
        <v>1809</v>
      </c>
      <c r="Q408" s="199">
        <f t="shared" si="140"/>
        <v>307</v>
      </c>
      <c r="R408" s="174">
        <v>20</v>
      </c>
      <c r="S408" s="174">
        <v>87</v>
      </c>
      <c r="T408" s="174">
        <v>21</v>
      </c>
      <c r="U408" s="174">
        <v>179</v>
      </c>
      <c r="V408" s="199">
        <v>1131</v>
      </c>
      <c r="W408" s="199">
        <v>371</v>
      </c>
      <c r="X408" s="199">
        <v>880</v>
      </c>
      <c r="Y408" s="199">
        <v>929</v>
      </c>
    </row>
    <row r="409" spans="1:25" ht="12" customHeight="1">
      <c r="B409" s="198"/>
      <c r="C409" s="199"/>
      <c r="D409" s="199"/>
      <c r="E409" s="199"/>
      <c r="F409" s="199"/>
      <c r="G409" s="199"/>
      <c r="H409" s="199"/>
      <c r="I409" s="199"/>
      <c r="J409" s="199"/>
      <c r="K409" s="199"/>
      <c r="L409" s="199"/>
      <c r="M409" s="197"/>
      <c r="O409" s="31"/>
      <c r="P409" s="43"/>
      <c r="Q409" s="43"/>
      <c r="R409" s="43"/>
      <c r="S409" s="43"/>
      <c r="T409" s="43"/>
      <c r="U409" s="43"/>
      <c r="V409" s="43"/>
      <c r="W409" s="43"/>
      <c r="X409" s="43"/>
      <c r="Y409" s="43"/>
    </row>
    <row r="410" spans="1:25" ht="12" customHeight="1">
      <c r="A410" s="1" t="s">
        <v>855</v>
      </c>
      <c r="B410" s="198">
        <f>SUM(B411:B413)</f>
        <v>2475</v>
      </c>
      <c r="C410" s="199">
        <f>SUM(K410:L410)</f>
        <v>5705</v>
      </c>
      <c r="D410" s="199">
        <f>SUM(E410:H410)</f>
        <v>852</v>
      </c>
      <c r="E410" s="199">
        <f t="shared" ref="E410:L410" si="143">SUM(E411:E413)</f>
        <v>54</v>
      </c>
      <c r="F410" s="199">
        <f t="shared" si="143"/>
        <v>245</v>
      </c>
      <c r="G410" s="199">
        <f t="shared" si="143"/>
        <v>56</v>
      </c>
      <c r="H410" s="199">
        <f t="shared" si="143"/>
        <v>497</v>
      </c>
      <c r="I410" s="199">
        <f t="shared" si="143"/>
        <v>3590</v>
      </c>
      <c r="J410" s="199">
        <f t="shared" si="143"/>
        <v>1263</v>
      </c>
      <c r="K410" s="199">
        <f t="shared" si="143"/>
        <v>2799</v>
      </c>
      <c r="L410" s="199">
        <f t="shared" si="143"/>
        <v>2906</v>
      </c>
      <c r="M410" s="197"/>
      <c r="O410" s="31"/>
      <c r="P410" s="43"/>
      <c r="Q410" s="43"/>
      <c r="R410" s="43"/>
      <c r="S410" s="43"/>
      <c r="T410" s="43"/>
      <c r="U410" s="43"/>
      <c r="V410" s="43"/>
      <c r="W410" s="43"/>
      <c r="X410" s="43"/>
      <c r="Y410" s="43"/>
    </row>
    <row r="411" spans="1:25" ht="12" customHeight="1">
      <c r="A411" s="142" t="s">
        <v>693</v>
      </c>
      <c r="B411" s="198">
        <v>563</v>
      </c>
      <c r="C411" s="199">
        <f>SUM(K411:L411)</f>
        <v>1396</v>
      </c>
      <c r="D411" s="199">
        <f>SUM(E411:H411)</f>
        <v>210</v>
      </c>
      <c r="E411" s="174">
        <v>12</v>
      </c>
      <c r="F411" s="174">
        <v>57</v>
      </c>
      <c r="G411" s="174">
        <v>8</v>
      </c>
      <c r="H411" s="174">
        <v>133</v>
      </c>
      <c r="I411" s="174">
        <v>879</v>
      </c>
      <c r="J411" s="199">
        <v>307</v>
      </c>
      <c r="K411" s="199">
        <v>658</v>
      </c>
      <c r="L411" s="199">
        <v>738</v>
      </c>
      <c r="M411" s="197"/>
      <c r="O411" s="31"/>
      <c r="P411" s="43"/>
      <c r="Q411" s="43"/>
      <c r="R411" s="43"/>
      <c r="S411" s="43"/>
      <c r="T411" s="43"/>
      <c r="U411" s="43"/>
      <c r="V411" s="43"/>
      <c r="W411" s="43"/>
      <c r="X411" s="43"/>
      <c r="Y411" s="43"/>
    </row>
    <row r="412" spans="1:25" ht="12" customHeight="1">
      <c r="A412" s="142" t="s">
        <v>676</v>
      </c>
      <c r="B412" s="198">
        <v>1012</v>
      </c>
      <c r="C412" s="199">
        <f>SUM(K412:L412)</f>
        <v>2340</v>
      </c>
      <c r="D412" s="199">
        <f>SUM(E412:H412)</f>
        <v>329</v>
      </c>
      <c r="E412" s="174">
        <v>23</v>
      </c>
      <c r="F412" s="174">
        <v>104</v>
      </c>
      <c r="G412" s="174">
        <v>25</v>
      </c>
      <c r="H412" s="174">
        <v>177</v>
      </c>
      <c r="I412" s="174">
        <v>1463</v>
      </c>
      <c r="J412" s="199">
        <v>548</v>
      </c>
      <c r="K412" s="199">
        <v>1158</v>
      </c>
      <c r="L412" s="199">
        <v>1182</v>
      </c>
      <c r="M412" s="197"/>
      <c r="O412" s="31"/>
      <c r="P412" s="43"/>
      <c r="Q412" s="43"/>
      <c r="R412" s="43"/>
      <c r="S412" s="43"/>
      <c r="T412" s="43"/>
      <c r="U412" s="43"/>
      <c r="V412" s="43"/>
      <c r="W412" s="43"/>
      <c r="X412" s="43"/>
      <c r="Y412" s="43"/>
    </row>
    <row r="413" spans="1:25" ht="12" customHeight="1">
      <c r="A413" s="142" t="s">
        <v>677</v>
      </c>
      <c r="B413" s="198">
        <v>900</v>
      </c>
      <c r="C413" s="199">
        <f>SUM(K413:L413)</f>
        <v>1969</v>
      </c>
      <c r="D413" s="199">
        <f>SUM(E413:H413)</f>
        <v>313</v>
      </c>
      <c r="E413" s="174">
        <v>19</v>
      </c>
      <c r="F413" s="174">
        <v>84</v>
      </c>
      <c r="G413" s="174">
        <v>23</v>
      </c>
      <c r="H413" s="174">
        <v>187</v>
      </c>
      <c r="I413" s="174">
        <v>1248</v>
      </c>
      <c r="J413" s="199">
        <v>408</v>
      </c>
      <c r="K413" s="199">
        <v>983</v>
      </c>
      <c r="L413" s="199">
        <v>986</v>
      </c>
      <c r="M413" s="197"/>
      <c r="O413" s="31"/>
      <c r="P413" s="43"/>
      <c r="Q413" s="43"/>
      <c r="R413" s="43"/>
      <c r="S413" s="43"/>
      <c r="T413" s="43"/>
      <c r="U413" s="43"/>
      <c r="V413" s="43"/>
      <c r="W413" s="43"/>
      <c r="X413" s="43"/>
      <c r="Y413" s="43"/>
    </row>
    <row r="414" spans="1:25" ht="12" customHeight="1">
      <c r="B414" s="198"/>
      <c r="C414" s="199"/>
      <c r="D414" s="199"/>
      <c r="E414" s="199"/>
      <c r="F414" s="199"/>
      <c r="G414" s="199"/>
      <c r="H414" s="199"/>
      <c r="I414" s="199"/>
      <c r="J414" s="199"/>
      <c r="K414" s="199"/>
      <c r="L414" s="199"/>
      <c r="M414" s="197"/>
      <c r="O414" s="31"/>
      <c r="P414" s="43"/>
      <c r="Q414" s="43"/>
      <c r="R414" s="43"/>
      <c r="S414" s="43"/>
      <c r="T414" s="43"/>
      <c r="U414" s="43"/>
      <c r="V414" s="43"/>
      <c r="W414" s="43"/>
      <c r="X414" s="43"/>
      <c r="Y414" s="43"/>
    </row>
    <row r="415" spans="1:25" ht="12" customHeight="1">
      <c r="A415" s="1" t="s">
        <v>856</v>
      </c>
      <c r="B415" s="198">
        <f>SUM(B416:B418)</f>
        <v>1886</v>
      </c>
      <c r="C415" s="199">
        <f>SUM(K415:L415)</f>
        <v>3839</v>
      </c>
      <c r="D415" s="199">
        <f>SUM(E415:H415)</f>
        <v>524</v>
      </c>
      <c r="E415" s="199">
        <f t="shared" ref="E415:L415" si="144">SUM(E416:E418)</f>
        <v>37</v>
      </c>
      <c r="F415" s="199">
        <f t="shared" si="144"/>
        <v>187</v>
      </c>
      <c r="G415" s="199">
        <f t="shared" si="144"/>
        <v>46</v>
      </c>
      <c r="H415" s="199">
        <f t="shared" si="144"/>
        <v>254</v>
      </c>
      <c r="I415" s="199">
        <f t="shared" si="144"/>
        <v>2448</v>
      </c>
      <c r="J415" s="199">
        <f t="shared" si="144"/>
        <v>867</v>
      </c>
      <c r="K415" s="199">
        <f t="shared" si="144"/>
        <v>1937</v>
      </c>
      <c r="L415" s="199">
        <f t="shared" si="144"/>
        <v>1902</v>
      </c>
      <c r="M415" s="197"/>
      <c r="O415" s="31"/>
      <c r="P415" s="43"/>
      <c r="Q415" s="43"/>
      <c r="R415" s="43"/>
      <c r="S415" s="43"/>
      <c r="T415" s="43"/>
      <c r="U415" s="43"/>
      <c r="V415" s="43"/>
      <c r="W415" s="43"/>
      <c r="X415" s="43"/>
      <c r="Y415" s="43"/>
    </row>
    <row r="416" spans="1:25" ht="12" customHeight="1">
      <c r="A416" s="142" t="s">
        <v>693</v>
      </c>
      <c r="B416" s="198">
        <v>570</v>
      </c>
      <c r="C416" s="199">
        <f>SUM(K416:L416)</f>
        <v>1124</v>
      </c>
      <c r="D416" s="199">
        <f>SUM(E416:H416)</f>
        <v>104</v>
      </c>
      <c r="E416" s="174">
        <v>6</v>
      </c>
      <c r="F416" s="174">
        <v>34</v>
      </c>
      <c r="G416" s="174">
        <v>7</v>
      </c>
      <c r="H416" s="174">
        <v>57</v>
      </c>
      <c r="I416" s="174">
        <v>718</v>
      </c>
      <c r="J416" s="199">
        <v>302</v>
      </c>
      <c r="K416" s="199">
        <v>535</v>
      </c>
      <c r="L416" s="199">
        <v>589</v>
      </c>
      <c r="M416" s="197"/>
      <c r="O416" s="31"/>
      <c r="P416" s="43"/>
      <c r="Q416" s="43"/>
      <c r="R416" s="43"/>
      <c r="S416" s="43"/>
      <c r="T416" s="43"/>
      <c r="U416" s="43"/>
      <c r="V416" s="43"/>
      <c r="W416" s="43"/>
      <c r="X416" s="43"/>
      <c r="Y416" s="43"/>
    </row>
    <row r="417" spans="1:25" ht="12" customHeight="1">
      <c r="A417" s="142" t="s">
        <v>676</v>
      </c>
      <c r="B417" s="198">
        <v>579</v>
      </c>
      <c r="C417" s="199">
        <f>SUM(K417:L417)</f>
        <v>1003</v>
      </c>
      <c r="D417" s="199">
        <f>SUM(E417:H417)</f>
        <v>109</v>
      </c>
      <c r="E417" s="174">
        <v>10</v>
      </c>
      <c r="F417" s="174">
        <v>27</v>
      </c>
      <c r="G417" s="174">
        <v>10</v>
      </c>
      <c r="H417" s="174">
        <v>62</v>
      </c>
      <c r="I417" s="174">
        <v>633</v>
      </c>
      <c r="J417" s="199">
        <v>261</v>
      </c>
      <c r="K417" s="199">
        <v>517</v>
      </c>
      <c r="L417" s="199">
        <v>486</v>
      </c>
      <c r="M417" s="197"/>
      <c r="O417" s="31"/>
      <c r="P417" s="43"/>
      <c r="Q417" s="43"/>
      <c r="R417" s="43"/>
      <c r="S417" s="43"/>
      <c r="T417" s="43"/>
      <c r="U417" s="43"/>
      <c r="V417" s="43"/>
      <c r="W417" s="43"/>
      <c r="X417" s="43"/>
      <c r="Y417" s="43"/>
    </row>
    <row r="418" spans="1:25" ht="12" customHeight="1">
      <c r="A418" s="142" t="s">
        <v>677</v>
      </c>
      <c r="B418" s="198">
        <v>737</v>
      </c>
      <c r="C418" s="199">
        <f>SUM(K418:L418)</f>
        <v>1712</v>
      </c>
      <c r="D418" s="199">
        <f>SUM(E418:H418)</f>
        <v>311</v>
      </c>
      <c r="E418" s="174">
        <v>21</v>
      </c>
      <c r="F418" s="174">
        <v>126</v>
      </c>
      <c r="G418" s="174">
        <v>29</v>
      </c>
      <c r="H418" s="174">
        <v>135</v>
      </c>
      <c r="I418" s="174">
        <v>1097</v>
      </c>
      <c r="J418" s="199">
        <v>304</v>
      </c>
      <c r="K418" s="199">
        <v>885</v>
      </c>
      <c r="L418" s="199">
        <v>827</v>
      </c>
      <c r="M418" s="197"/>
      <c r="O418" s="31"/>
      <c r="P418" s="43"/>
      <c r="Q418" s="43"/>
      <c r="R418" s="43"/>
      <c r="S418" s="43"/>
      <c r="T418" s="43"/>
      <c r="U418" s="43"/>
      <c r="V418" s="43"/>
      <c r="W418" s="43"/>
      <c r="X418" s="43"/>
      <c r="Y418" s="43"/>
    </row>
    <row r="419" spans="1:25" ht="12" customHeight="1">
      <c r="B419" s="198"/>
      <c r="C419" s="199"/>
      <c r="D419" s="199"/>
      <c r="E419" s="199"/>
      <c r="F419" s="199"/>
      <c r="G419" s="199"/>
      <c r="H419" s="199"/>
      <c r="I419" s="199"/>
      <c r="J419" s="199"/>
      <c r="K419" s="199"/>
      <c r="L419" s="199"/>
      <c r="M419" s="197"/>
      <c r="O419" s="31"/>
      <c r="P419" s="43"/>
      <c r="Q419" s="43"/>
      <c r="R419" s="43"/>
      <c r="S419" s="43"/>
      <c r="T419" s="43"/>
      <c r="U419" s="43"/>
      <c r="V419" s="43"/>
      <c r="W419" s="43"/>
      <c r="X419" s="43"/>
      <c r="Y419" s="43"/>
    </row>
    <row r="420" spans="1:25" ht="12" customHeight="1">
      <c r="A420" s="1" t="s">
        <v>857</v>
      </c>
      <c r="B420" s="198"/>
      <c r="C420" s="199"/>
      <c r="D420" s="199"/>
      <c r="E420" s="199"/>
      <c r="F420" s="199"/>
      <c r="G420" s="199"/>
      <c r="H420" s="199"/>
      <c r="I420" s="199"/>
      <c r="J420" s="199"/>
      <c r="K420" s="199"/>
      <c r="L420" s="199"/>
      <c r="M420" s="197"/>
      <c r="O420" s="31"/>
      <c r="P420" s="43"/>
      <c r="Q420" s="43"/>
      <c r="R420" s="43"/>
      <c r="S420" s="43"/>
      <c r="T420" s="43"/>
      <c r="U420" s="43"/>
      <c r="V420" s="43"/>
      <c r="W420" s="43"/>
      <c r="X420" s="43"/>
      <c r="Y420" s="43"/>
    </row>
    <row r="421" spans="1:25" ht="12" customHeight="1">
      <c r="A421" s="142" t="s">
        <v>679</v>
      </c>
      <c r="B421" s="198">
        <v>134</v>
      </c>
      <c r="C421" s="199">
        <f>SUM(K421:L421)</f>
        <v>333</v>
      </c>
      <c r="D421" s="199">
        <f>SUM(E421:H421)</f>
        <v>50</v>
      </c>
      <c r="E421" s="173">
        <v>2</v>
      </c>
      <c r="F421" s="173">
        <v>14</v>
      </c>
      <c r="G421" s="173">
        <v>5</v>
      </c>
      <c r="H421" s="173">
        <v>29</v>
      </c>
      <c r="I421" s="199">
        <v>231</v>
      </c>
      <c r="J421" s="199">
        <v>52</v>
      </c>
      <c r="K421" s="199">
        <v>164</v>
      </c>
      <c r="L421" s="199">
        <v>169</v>
      </c>
      <c r="M421" s="197"/>
      <c r="O421" s="31"/>
      <c r="P421" s="43"/>
      <c r="Q421" s="43"/>
      <c r="R421" s="43"/>
      <c r="S421" s="43"/>
      <c r="T421" s="43"/>
      <c r="U421" s="43"/>
      <c r="V421" s="43"/>
      <c r="W421" s="43"/>
      <c r="X421" s="43"/>
      <c r="Y421" s="43"/>
    </row>
    <row r="422" spans="1:25" ht="4.5" customHeight="1">
      <c r="A422" s="21"/>
      <c r="B422" s="29"/>
      <c r="C422" s="21"/>
      <c r="D422" s="21"/>
      <c r="E422" s="21"/>
      <c r="F422" s="21"/>
      <c r="G422" s="21"/>
      <c r="H422" s="21"/>
      <c r="I422" s="21"/>
      <c r="J422" s="217"/>
      <c r="K422" s="21"/>
      <c r="L422" s="21"/>
      <c r="M422" s="218"/>
      <c r="N422" s="128"/>
      <c r="O422" s="29"/>
      <c r="P422" s="21"/>
      <c r="Q422" s="21"/>
      <c r="R422" s="21"/>
      <c r="S422" s="21"/>
      <c r="T422" s="21"/>
      <c r="U422" s="21"/>
      <c r="V422" s="21"/>
      <c r="W422" s="21"/>
      <c r="X422" s="21"/>
      <c r="Y422" s="21"/>
    </row>
    <row r="423" spans="1:25" ht="13.5" customHeight="1">
      <c r="A423" s="166" t="s">
        <v>858</v>
      </c>
      <c r="M423" s="188"/>
      <c r="O423" s="136"/>
    </row>
    <row r="424" spans="1:25" ht="13.5" customHeight="1">
      <c r="A424" s="165" t="s">
        <v>859</v>
      </c>
      <c r="M424" s="188"/>
      <c r="O424" s="136"/>
    </row>
    <row r="425" spans="1:25" ht="13.5" customHeight="1">
      <c r="M425" s="188"/>
      <c r="O425" s="136"/>
    </row>
    <row r="426" spans="1:25" ht="13.5" customHeight="1">
      <c r="M426" s="188"/>
      <c r="O426" s="136"/>
    </row>
    <row r="427" spans="1:25" ht="13.5" customHeight="1">
      <c r="M427" s="188"/>
    </row>
    <row r="428" spans="1:25" ht="13.5" customHeight="1">
      <c r="M428" s="188"/>
      <c r="O428" s="136"/>
    </row>
    <row r="429" spans="1:25" ht="13.5" customHeight="1">
      <c r="M429" s="188"/>
      <c r="O429" s="136"/>
    </row>
    <row r="430" spans="1:25" ht="13.5" customHeight="1">
      <c r="M430" s="188"/>
      <c r="O430" s="136"/>
    </row>
    <row r="431" spans="1:25" ht="13.5" customHeight="1">
      <c r="M431" s="188"/>
      <c r="O431" s="136"/>
    </row>
    <row r="432" spans="1:25" ht="13.5" customHeight="1">
      <c r="M432" s="188"/>
      <c r="O432" s="136"/>
    </row>
    <row r="433" spans="1:25" ht="13.5" customHeight="1">
      <c r="M433" s="188"/>
      <c r="O433" s="136"/>
    </row>
    <row r="434" spans="1:25" ht="13.5" customHeight="1">
      <c r="A434" s="301"/>
      <c r="B434" s="301"/>
      <c r="C434" s="301"/>
      <c r="D434" s="301"/>
      <c r="E434" s="301"/>
      <c r="F434" s="301"/>
      <c r="G434" s="301"/>
      <c r="H434" s="301"/>
      <c r="I434" s="301"/>
      <c r="J434" s="301"/>
      <c r="K434" s="301"/>
      <c r="L434" s="301"/>
      <c r="M434" s="239"/>
      <c r="N434" s="301"/>
      <c r="O434" s="301"/>
      <c r="P434" s="301"/>
      <c r="Q434" s="301"/>
      <c r="R434" s="301"/>
      <c r="S434" s="301"/>
      <c r="T434" s="301"/>
      <c r="U434" s="301"/>
      <c r="V434" s="301"/>
      <c r="W434" s="301"/>
      <c r="X434" s="301"/>
      <c r="Y434" s="301"/>
    </row>
  </sheetData>
  <mergeCells count="120">
    <mergeCell ref="A434:L434"/>
    <mergeCell ref="N434:Y434"/>
    <mergeCell ref="O368:O370"/>
    <mergeCell ref="P368:W368"/>
    <mergeCell ref="X368:X370"/>
    <mergeCell ref="Y368:Y370"/>
    <mergeCell ref="C369:C370"/>
    <mergeCell ref="D369:H369"/>
    <mergeCell ref="I369:I370"/>
    <mergeCell ref="J369:J370"/>
    <mergeCell ref="P369:P370"/>
    <mergeCell ref="Q369:U369"/>
    <mergeCell ref="A362:L362"/>
    <mergeCell ref="N362:Y362"/>
    <mergeCell ref="A368:A370"/>
    <mergeCell ref="B368:B370"/>
    <mergeCell ref="C368:J368"/>
    <mergeCell ref="K368:K370"/>
    <mergeCell ref="L368:L370"/>
    <mergeCell ref="N368:N370"/>
    <mergeCell ref="O295:O297"/>
    <mergeCell ref="P295:W295"/>
    <mergeCell ref="X295:X297"/>
    <mergeCell ref="Y295:Y297"/>
    <mergeCell ref="C296:C297"/>
    <mergeCell ref="D296:H296"/>
    <mergeCell ref="I296:I297"/>
    <mergeCell ref="J296:J297"/>
    <mergeCell ref="P296:P297"/>
    <mergeCell ref="Q296:U296"/>
    <mergeCell ref="V369:V370"/>
    <mergeCell ref="W369:W370"/>
    <mergeCell ref="A289:L289"/>
    <mergeCell ref="N289:Y289"/>
    <mergeCell ref="A295:A297"/>
    <mergeCell ref="B295:B297"/>
    <mergeCell ref="C295:J295"/>
    <mergeCell ref="K295:K297"/>
    <mergeCell ref="L295:L297"/>
    <mergeCell ref="N295:N297"/>
    <mergeCell ref="O224:O226"/>
    <mergeCell ref="P224:W224"/>
    <mergeCell ref="X224:X226"/>
    <mergeCell ref="Y224:Y226"/>
    <mergeCell ref="C225:C226"/>
    <mergeCell ref="D225:H225"/>
    <mergeCell ref="I225:I226"/>
    <mergeCell ref="J225:J226"/>
    <mergeCell ref="P225:P226"/>
    <mergeCell ref="Q225:U225"/>
    <mergeCell ref="V296:V297"/>
    <mergeCell ref="W296:W297"/>
    <mergeCell ref="A218:L218"/>
    <mergeCell ref="N218:Y218"/>
    <mergeCell ref="A224:A226"/>
    <mergeCell ref="B224:B226"/>
    <mergeCell ref="C224:J224"/>
    <mergeCell ref="K224:K226"/>
    <mergeCell ref="L224:L226"/>
    <mergeCell ref="N224:N226"/>
    <mergeCell ref="O149:O151"/>
    <mergeCell ref="P149:W149"/>
    <mergeCell ref="X149:X151"/>
    <mergeCell ref="Y149:Y151"/>
    <mergeCell ref="C150:C151"/>
    <mergeCell ref="D150:H150"/>
    <mergeCell ref="I150:I151"/>
    <mergeCell ref="J150:J151"/>
    <mergeCell ref="P150:P151"/>
    <mergeCell ref="Q150:U150"/>
    <mergeCell ref="V225:V226"/>
    <mergeCell ref="W225:W226"/>
    <mergeCell ref="C6:J6"/>
    <mergeCell ref="K6:K8"/>
    <mergeCell ref="V78:V79"/>
    <mergeCell ref="W78:W79"/>
    <mergeCell ref="A143:L143"/>
    <mergeCell ref="N143:Y143"/>
    <mergeCell ref="A149:A151"/>
    <mergeCell ref="B149:B151"/>
    <mergeCell ref="C149:J149"/>
    <mergeCell ref="K149:K151"/>
    <mergeCell ref="L149:L151"/>
    <mergeCell ref="N149:N151"/>
    <mergeCell ref="O77:O79"/>
    <mergeCell ref="P77:W77"/>
    <mergeCell ref="X77:X79"/>
    <mergeCell ref="Y77:Y79"/>
    <mergeCell ref="C78:C79"/>
    <mergeCell ref="D78:H78"/>
    <mergeCell ref="I78:I79"/>
    <mergeCell ref="J78:J79"/>
    <mergeCell ref="P78:P79"/>
    <mergeCell ref="Q78:U78"/>
    <mergeCell ref="V150:V151"/>
    <mergeCell ref="W150:W151"/>
    <mergeCell ref="L6:L8"/>
    <mergeCell ref="N6:N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I7:I8"/>
    <mergeCell ref="J7:J8"/>
    <mergeCell ref="P7:P8"/>
    <mergeCell ref="Q7:U7"/>
    <mergeCell ref="A6:A8"/>
    <mergeCell ref="B6:B8"/>
  </mergeCells>
  <phoneticPr fontId="2"/>
  <pageMargins left="0.59055118110236227" right="0.39370078740157483" top="0.39370078740157483" bottom="0.39370078740157483" header="0.31496062992125984" footer="0.31496062992125984"/>
  <pageSetup paperSize="9" scale="98" firstPageNumber="20" pageOrder="overThenDown" orientation="portrait" useFirstPageNumber="1" horizontalDpi="1200" verticalDpi="1200" r:id="rId1"/>
  <headerFooter alignWithMargins="0">
    <oddFooter>&amp;C&amp;P</oddFooter>
  </headerFooter>
  <rowBreaks count="4" manualBreakCount="4">
    <brk id="71" max="24" man="1"/>
    <brk id="143" max="16383" man="1"/>
    <brk id="218" max="16383" man="1"/>
    <brk id="2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heetViews>
  <sheetFormatPr defaultRowHeight="13.5" customHeight="1"/>
  <cols>
    <col min="1" max="4" width="11.625" style="1" customWidth="1"/>
    <col min="5" max="5" width="0.375" style="1" customWidth="1"/>
    <col min="6" max="9" width="11.625" style="1" customWidth="1"/>
    <col min="10" max="16384" width="9" style="1"/>
  </cols>
  <sheetData>
    <row r="1" spans="1:9" ht="13.5" customHeight="1">
      <c r="A1" s="1" t="s">
        <v>0</v>
      </c>
    </row>
    <row r="3" spans="1:9" s="2" customFormat="1" ht="14.25" customHeight="1">
      <c r="A3" s="2" t="s">
        <v>35</v>
      </c>
    </row>
    <row r="4" spans="1:9" ht="13.5" customHeight="1">
      <c r="A4" s="17" t="s">
        <v>36</v>
      </c>
      <c r="B4" s="17"/>
      <c r="C4" s="17"/>
    </row>
    <row r="5" spans="1:9" ht="10.5" customHeight="1">
      <c r="E5" s="21"/>
      <c r="H5" s="309" t="s">
        <v>61</v>
      </c>
      <c r="I5" s="309"/>
    </row>
    <row r="6" spans="1:9" ht="13.5" customHeight="1">
      <c r="A6" s="22" t="s">
        <v>37</v>
      </c>
      <c r="B6" s="28" t="s">
        <v>38</v>
      </c>
      <c r="C6" s="18" t="s">
        <v>29</v>
      </c>
      <c r="D6" s="22" t="s">
        <v>30</v>
      </c>
      <c r="E6" s="24"/>
      <c r="F6" s="22" t="s">
        <v>37</v>
      </c>
      <c r="G6" s="28" t="s">
        <v>38</v>
      </c>
      <c r="H6" s="18" t="s">
        <v>29</v>
      </c>
      <c r="I6" s="22" t="s">
        <v>30</v>
      </c>
    </row>
    <row r="7" spans="1:9" ht="10.5" customHeight="1">
      <c r="A7" s="3"/>
      <c r="B7" s="23"/>
      <c r="E7" s="25"/>
      <c r="G7" s="23"/>
    </row>
    <row r="8" spans="1:9" ht="10.5" customHeight="1">
      <c r="A8" s="3" t="s">
        <v>38</v>
      </c>
      <c r="B8" s="31">
        <f>SUM(C8:D8)</f>
        <v>464562</v>
      </c>
      <c r="C8" s="30">
        <f>SUM(C10,C17,C24,C31,C38,C45,C52,C59,C66,C73,H8,H15,H22,H29,H36,H43,H50,H57,H64,H71,H78)</f>
        <v>226338</v>
      </c>
      <c r="D8" s="30">
        <f>SUM(D10,D17,D24,D31,D38,D45,D52,D59,D66,D73,I8,I15,I22,I29,I36,I43,I50,I57,I64,I71,I78)</f>
        <v>238224</v>
      </c>
      <c r="E8" s="25"/>
      <c r="F8" s="3" t="s">
        <v>50</v>
      </c>
      <c r="G8" s="31">
        <f t="shared" ref="G8:G13" si="0">SUM(H8:I8)</f>
        <v>28504</v>
      </c>
      <c r="H8" s="30">
        <f>SUM(H9:H13)</f>
        <v>14325</v>
      </c>
      <c r="I8" s="30">
        <f>SUM(I9:I13)</f>
        <v>14179</v>
      </c>
    </row>
    <row r="9" spans="1:9" ht="10.5" customHeight="1">
      <c r="A9" s="3"/>
      <c r="B9" s="31"/>
      <c r="C9" s="30"/>
      <c r="D9" s="30"/>
      <c r="E9" s="25"/>
      <c r="F9" s="3">
        <v>50</v>
      </c>
      <c r="G9" s="31">
        <f t="shared" si="0"/>
        <v>6428</v>
      </c>
      <c r="H9" s="30">
        <v>3229</v>
      </c>
      <c r="I9" s="30">
        <v>3199</v>
      </c>
    </row>
    <row r="10" spans="1:9" ht="10.5" customHeight="1">
      <c r="A10" s="3" t="s">
        <v>39</v>
      </c>
      <c r="B10" s="31">
        <f t="shared" ref="B10:B15" si="1">SUM(C10:D10)</f>
        <v>19094</v>
      </c>
      <c r="C10" s="30">
        <f>SUM(C11:C15)</f>
        <v>9834</v>
      </c>
      <c r="D10" s="30">
        <f>SUM(D11:D15)</f>
        <v>9260</v>
      </c>
      <c r="E10" s="25"/>
      <c r="F10" s="3">
        <v>51</v>
      </c>
      <c r="G10" s="31">
        <f t="shared" si="0"/>
        <v>5842</v>
      </c>
      <c r="H10" s="30">
        <v>2937</v>
      </c>
      <c r="I10" s="30">
        <v>2905</v>
      </c>
    </row>
    <row r="11" spans="1:9" ht="10.5" customHeight="1">
      <c r="A11" s="3">
        <v>0</v>
      </c>
      <c r="B11" s="31">
        <f t="shared" si="1"/>
        <v>3803</v>
      </c>
      <c r="C11" s="30">
        <v>1973</v>
      </c>
      <c r="D11" s="30">
        <v>1830</v>
      </c>
      <c r="E11" s="25"/>
      <c r="F11" s="3">
        <v>52</v>
      </c>
      <c r="G11" s="31">
        <f t="shared" si="0"/>
        <v>5631</v>
      </c>
      <c r="H11" s="30">
        <v>2761</v>
      </c>
      <c r="I11" s="30">
        <v>2870</v>
      </c>
    </row>
    <row r="12" spans="1:9" ht="10.5" customHeight="1">
      <c r="A12" s="3">
        <v>1</v>
      </c>
      <c r="B12" s="31">
        <f t="shared" si="1"/>
        <v>3839</v>
      </c>
      <c r="C12" s="30">
        <v>1949</v>
      </c>
      <c r="D12" s="30">
        <v>1890</v>
      </c>
      <c r="E12" s="25"/>
      <c r="F12" s="3">
        <v>53</v>
      </c>
      <c r="G12" s="31">
        <f t="shared" si="0"/>
        <v>5463</v>
      </c>
      <c r="H12" s="30">
        <v>2759</v>
      </c>
      <c r="I12" s="30">
        <v>2704</v>
      </c>
    </row>
    <row r="13" spans="1:9" ht="10.5" customHeight="1">
      <c r="A13" s="3">
        <v>2</v>
      </c>
      <c r="B13" s="31">
        <f t="shared" si="1"/>
        <v>3854</v>
      </c>
      <c r="C13" s="30">
        <v>2001</v>
      </c>
      <c r="D13" s="30">
        <v>1853</v>
      </c>
      <c r="E13" s="25"/>
      <c r="F13" s="3">
        <v>54</v>
      </c>
      <c r="G13" s="31">
        <f t="shared" si="0"/>
        <v>5140</v>
      </c>
      <c r="H13" s="30">
        <v>2639</v>
      </c>
      <c r="I13" s="30">
        <v>2501</v>
      </c>
    </row>
    <row r="14" spans="1:9" ht="10.5" customHeight="1">
      <c r="A14" s="3">
        <v>3</v>
      </c>
      <c r="B14" s="31">
        <f t="shared" si="1"/>
        <v>3789</v>
      </c>
      <c r="C14" s="30">
        <v>1961</v>
      </c>
      <c r="D14" s="30">
        <v>1828</v>
      </c>
      <c r="E14" s="25"/>
      <c r="F14" s="3"/>
      <c r="G14" s="31"/>
      <c r="H14" s="30"/>
      <c r="I14" s="30"/>
    </row>
    <row r="15" spans="1:9" ht="10.5" customHeight="1">
      <c r="A15" s="3">
        <v>4</v>
      </c>
      <c r="B15" s="31">
        <f t="shared" si="1"/>
        <v>3809</v>
      </c>
      <c r="C15" s="30">
        <v>1950</v>
      </c>
      <c r="D15" s="30">
        <v>1859</v>
      </c>
      <c r="E15" s="25"/>
      <c r="F15" s="3" t="s">
        <v>51</v>
      </c>
      <c r="G15" s="31">
        <f t="shared" ref="G15:G20" si="2">SUM(H15:I15)</f>
        <v>24982</v>
      </c>
      <c r="H15" s="30">
        <f>SUM(H16:H20)</f>
        <v>12630</v>
      </c>
      <c r="I15" s="30">
        <f>SUM(I16:I20)</f>
        <v>12352</v>
      </c>
    </row>
    <row r="16" spans="1:9" ht="10.5" customHeight="1">
      <c r="A16" s="3"/>
      <c r="B16" s="31"/>
      <c r="C16" s="30"/>
      <c r="D16" s="30"/>
      <c r="E16" s="25"/>
      <c r="F16" s="3">
        <v>55</v>
      </c>
      <c r="G16" s="31">
        <f t="shared" si="2"/>
        <v>5161</v>
      </c>
      <c r="H16" s="30">
        <v>2598</v>
      </c>
      <c r="I16" s="30">
        <v>2563</v>
      </c>
    </row>
    <row r="17" spans="1:9" ht="10.5" customHeight="1">
      <c r="A17" s="3" t="s">
        <v>40</v>
      </c>
      <c r="B17" s="31">
        <f t="shared" ref="B17:B22" si="3">SUM(C17:D17)</f>
        <v>18589</v>
      </c>
      <c r="C17" s="30">
        <f>SUM(C18:C22)</f>
        <v>9477</v>
      </c>
      <c r="D17" s="30">
        <f>SUM(D18:D22)</f>
        <v>9112</v>
      </c>
      <c r="E17" s="25"/>
      <c r="F17" s="3">
        <v>56</v>
      </c>
      <c r="G17" s="31">
        <f t="shared" si="2"/>
        <v>5071</v>
      </c>
      <c r="H17" s="30">
        <v>2563</v>
      </c>
      <c r="I17" s="30">
        <v>2508</v>
      </c>
    </row>
    <row r="18" spans="1:9" ht="10.5" customHeight="1">
      <c r="A18" s="3">
        <v>5</v>
      </c>
      <c r="B18" s="31">
        <f t="shared" si="3"/>
        <v>3733</v>
      </c>
      <c r="C18" s="30">
        <v>1868</v>
      </c>
      <c r="D18" s="30">
        <v>1865</v>
      </c>
      <c r="E18" s="25"/>
      <c r="F18" s="3">
        <v>57</v>
      </c>
      <c r="G18" s="31">
        <f t="shared" si="2"/>
        <v>4868</v>
      </c>
      <c r="H18" s="30">
        <v>2456</v>
      </c>
      <c r="I18" s="30">
        <v>2412</v>
      </c>
    </row>
    <row r="19" spans="1:9" ht="10.5" customHeight="1">
      <c r="A19" s="3">
        <v>6</v>
      </c>
      <c r="B19" s="31">
        <f t="shared" si="3"/>
        <v>3767</v>
      </c>
      <c r="C19" s="30">
        <v>1884</v>
      </c>
      <c r="D19" s="30">
        <v>1883</v>
      </c>
      <c r="E19" s="25"/>
      <c r="F19" s="3">
        <v>58</v>
      </c>
      <c r="G19" s="31">
        <f t="shared" si="2"/>
        <v>4947</v>
      </c>
      <c r="H19" s="30">
        <v>2493</v>
      </c>
      <c r="I19" s="30">
        <v>2454</v>
      </c>
    </row>
    <row r="20" spans="1:9" ht="10.5" customHeight="1">
      <c r="A20" s="3">
        <v>7</v>
      </c>
      <c r="B20" s="31">
        <f t="shared" si="3"/>
        <v>3836</v>
      </c>
      <c r="C20" s="30">
        <v>1946</v>
      </c>
      <c r="D20" s="30">
        <v>1890</v>
      </c>
      <c r="E20" s="25"/>
      <c r="F20" s="3">
        <v>59</v>
      </c>
      <c r="G20" s="31">
        <f t="shared" si="2"/>
        <v>4935</v>
      </c>
      <c r="H20" s="30">
        <v>2520</v>
      </c>
      <c r="I20" s="30">
        <v>2415</v>
      </c>
    </row>
    <row r="21" spans="1:9" ht="10.5" customHeight="1">
      <c r="A21" s="3">
        <v>8</v>
      </c>
      <c r="B21" s="31">
        <f t="shared" si="3"/>
        <v>3620</v>
      </c>
      <c r="C21" s="30">
        <v>1855</v>
      </c>
      <c r="D21" s="30">
        <v>1765</v>
      </c>
      <c r="E21" s="25"/>
      <c r="F21" s="3"/>
      <c r="G21" s="31"/>
      <c r="H21" s="30"/>
      <c r="I21" s="30"/>
    </row>
    <row r="22" spans="1:9" ht="10.5" customHeight="1">
      <c r="A22" s="3">
        <v>9</v>
      </c>
      <c r="B22" s="31">
        <f t="shared" si="3"/>
        <v>3633</v>
      </c>
      <c r="C22" s="30">
        <v>1924</v>
      </c>
      <c r="D22" s="30">
        <v>1709</v>
      </c>
      <c r="E22" s="25"/>
      <c r="F22" s="3" t="s">
        <v>52</v>
      </c>
      <c r="G22" s="31">
        <f t="shared" ref="G22:G27" si="4">SUM(H22:I22)</f>
        <v>29386</v>
      </c>
      <c r="H22" s="30">
        <f>SUM(H23:H27)</f>
        <v>14553</v>
      </c>
      <c r="I22" s="30">
        <f>SUM(I23:I27)</f>
        <v>14833</v>
      </c>
    </row>
    <row r="23" spans="1:9" ht="10.5" customHeight="1">
      <c r="A23" s="3"/>
      <c r="B23" s="31"/>
      <c r="C23" s="30"/>
      <c r="D23" s="30"/>
      <c r="E23" s="25"/>
      <c r="F23" s="3">
        <v>60</v>
      </c>
      <c r="G23" s="31">
        <f t="shared" si="4"/>
        <v>5142</v>
      </c>
      <c r="H23" s="30">
        <v>2618</v>
      </c>
      <c r="I23" s="30">
        <v>2524</v>
      </c>
    </row>
    <row r="24" spans="1:9" ht="10.5" customHeight="1">
      <c r="A24" s="3" t="s">
        <v>41</v>
      </c>
      <c r="B24" s="31">
        <f t="shared" ref="B24:B29" si="5">SUM(C24:D24)</f>
        <v>19036</v>
      </c>
      <c r="C24" s="30">
        <f>SUM(C25:C29)</f>
        <v>9735</v>
      </c>
      <c r="D24" s="30">
        <f>SUM(D25:D29)</f>
        <v>9301</v>
      </c>
      <c r="E24" s="25"/>
      <c r="F24" s="3">
        <v>61</v>
      </c>
      <c r="G24" s="31">
        <f t="shared" si="4"/>
        <v>5318</v>
      </c>
      <c r="H24" s="30">
        <v>2513</v>
      </c>
      <c r="I24" s="30">
        <v>2805</v>
      </c>
    </row>
    <row r="25" spans="1:9" ht="10.5" customHeight="1">
      <c r="A25" s="3">
        <v>10</v>
      </c>
      <c r="B25" s="31">
        <f t="shared" si="5"/>
        <v>3685</v>
      </c>
      <c r="C25" s="30">
        <v>1889</v>
      </c>
      <c r="D25" s="30">
        <v>1796</v>
      </c>
      <c r="E25" s="25"/>
      <c r="F25" s="3">
        <v>62</v>
      </c>
      <c r="G25" s="31">
        <f t="shared" si="4"/>
        <v>5788</v>
      </c>
      <c r="H25" s="30">
        <v>2876</v>
      </c>
      <c r="I25" s="30">
        <v>2912</v>
      </c>
    </row>
    <row r="26" spans="1:9" ht="10.5" customHeight="1">
      <c r="A26" s="3">
        <v>11</v>
      </c>
      <c r="B26" s="31">
        <f t="shared" si="5"/>
        <v>3705</v>
      </c>
      <c r="C26" s="30">
        <v>1886</v>
      </c>
      <c r="D26" s="30">
        <v>1819</v>
      </c>
      <c r="E26" s="25"/>
      <c r="F26" s="3">
        <v>63</v>
      </c>
      <c r="G26" s="31">
        <f t="shared" si="4"/>
        <v>6299</v>
      </c>
      <c r="H26" s="30">
        <v>3148</v>
      </c>
      <c r="I26" s="30">
        <v>3151</v>
      </c>
    </row>
    <row r="27" spans="1:9" ht="10.5" customHeight="1">
      <c r="A27" s="3">
        <v>12</v>
      </c>
      <c r="B27" s="31">
        <f t="shared" si="5"/>
        <v>3892</v>
      </c>
      <c r="C27" s="30">
        <v>1973</v>
      </c>
      <c r="D27" s="30">
        <v>1919</v>
      </c>
      <c r="E27" s="25"/>
      <c r="F27" s="3">
        <v>64</v>
      </c>
      <c r="G27" s="31">
        <f t="shared" si="4"/>
        <v>6839</v>
      </c>
      <c r="H27" s="30">
        <v>3398</v>
      </c>
      <c r="I27" s="30">
        <v>3441</v>
      </c>
    </row>
    <row r="28" spans="1:9" ht="10.5" customHeight="1">
      <c r="A28" s="3">
        <v>13</v>
      </c>
      <c r="B28" s="31">
        <f t="shared" si="5"/>
        <v>3889</v>
      </c>
      <c r="C28" s="30">
        <v>1987</v>
      </c>
      <c r="D28" s="30">
        <v>1902</v>
      </c>
      <c r="E28" s="25"/>
      <c r="F28" s="3"/>
      <c r="G28" s="31"/>
      <c r="H28" s="30"/>
      <c r="I28" s="30"/>
    </row>
    <row r="29" spans="1:9" ht="10.5" customHeight="1">
      <c r="A29" s="3">
        <v>14</v>
      </c>
      <c r="B29" s="31">
        <f t="shared" si="5"/>
        <v>3865</v>
      </c>
      <c r="C29" s="30">
        <v>2000</v>
      </c>
      <c r="D29" s="30">
        <v>1865</v>
      </c>
      <c r="E29" s="25"/>
      <c r="F29" s="3" t="s">
        <v>53</v>
      </c>
      <c r="G29" s="31">
        <f t="shared" ref="G29:G34" si="6">SUM(H29:I29)</f>
        <v>35047</v>
      </c>
      <c r="H29" s="30">
        <f>SUM(H30:H34)</f>
        <v>16801</v>
      </c>
      <c r="I29" s="30">
        <f>SUM(I30:I34)</f>
        <v>18246</v>
      </c>
    </row>
    <row r="30" spans="1:9" ht="10.5" customHeight="1">
      <c r="A30" s="3"/>
      <c r="B30" s="31"/>
      <c r="C30" s="30"/>
      <c r="D30" s="30"/>
      <c r="E30" s="25"/>
      <c r="F30" s="3">
        <v>65</v>
      </c>
      <c r="G30" s="31">
        <f t="shared" si="6"/>
        <v>7689</v>
      </c>
      <c r="H30" s="30">
        <v>3757</v>
      </c>
      <c r="I30" s="30">
        <v>3932</v>
      </c>
    </row>
    <row r="31" spans="1:9" ht="10.5" customHeight="1">
      <c r="A31" s="3" t="s">
        <v>42</v>
      </c>
      <c r="B31" s="31">
        <f t="shared" ref="B31:B36" si="7">SUM(C31:D31)</f>
        <v>20337</v>
      </c>
      <c r="C31" s="30">
        <f>SUM(C32:C36)</f>
        <v>10383</v>
      </c>
      <c r="D31" s="30">
        <f>SUM(D32:D36)</f>
        <v>9954</v>
      </c>
      <c r="E31" s="25"/>
      <c r="F31" s="3">
        <v>66</v>
      </c>
      <c r="G31" s="31">
        <f t="shared" si="6"/>
        <v>8244</v>
      </c>
      <c r="H31" s="30">
        <v>3974</v>
      </c>
      <c r="I31" s="30">
        <v>4270</v>
      </c>
    </row>
    <row r="32" spans="1:9" ht="10.5" customHeight="1">
      <c r="A32" s="3">
        <v>15</v>
      </c>
      <c r="B32" s="31">
        <f t="shared" si="7"/>
        <v>4006</v>
      </c>
      <c r="C32" s="30">
        <v>2022</v>
      </c>
      <c r="D32" s="30">
        <v>1984</v>
      </c>
      <c r="E32" s="25"/>
      <c r="F32" s="3">
        <v>67</v>
      </c>
      <c r="G32" s="31">
        <f t="shared" si="6"/>
        <v>8194</v>
      </c>
      <c r="H32" s="30">
        <v>3893</v>
      </c>
      <c r="I32" s="30">
        <v>4301</v>
      </c>
    </row>
    <row r="33" spans="1:9" ht="10.5" customHeight="1">
      <c r="A33" s="3">
        <v>16</v>
      </c>
      <c r="B33" s="31">
        <f t="shared" si="7"/>
        <v>4056</v>
      </c>
      <c r="C33" s="30">
        <v>2029</v>
      </c>
      <c r="D33" s="30">
        <v>2027</v>
      </c>
      <c r="E33" s="25"/>
      <c r="F33" s="3">
        <v>68</v>
      </c>
      <c r="G33" s="31">
        <f t="shared" si="6"/>
        <v>6334</v>
      </c>
      <c r="H33" s="30">
        <v>3044</v>
      </c>
      <c r="I33" s="30">
        <v>3290</v>
      </c>
    </row>
    <row r="34" spans="1:9" ht="10.5" customHeight="1">
      <c r="A34" s="3">
        <v>17</v>
      </c>
      <c r="B34" s="31">
        <f t="shared" si="7"/>
        <v>4046</v>
      </c>
      <c r="C34" s="30">
        <v>2050</v>
      </c>
      <c r="D34" s="30">
        <v>1996</v>
      </c>
      <c r="E34" s="25"/>
      <c r="F34" s="3">
        <v>69</v>
      </c>
      <c r="G34" s="31">
        <f t="shared" si="6"/>
        <v>4586</v>
      </c>
      <c r="H34" s="30">
        <v>2133</v>
      </c>
      <c r="I34" s="30">
        <v>2453</v>
      </c>
    </row>
    <row r="35" spans="1:9" ht="10.5" customHeight="1">
      <c r="A35" s="3">
        <v>18</v>
      </c>
      <c r="B35" s="31">
        <f t="shared" si="7"/>
        <v>4057</v>
      </c>
      <c r="C35" s="30">
        <v>2097</v>
      </c>
      <c r="D35" s="30">
        <v>1960</v>
      </c>
      <c r="E35" s="25"/>
      <c r="F35" s="3"/>
      <c r="G35" s="31"/>
      <c r="H35" s="30"/>
      <c r="I35" s="30"/>
    </row>
    <row r="36" spans="1:9" ht="10.5" customHeight="1">
      <c r="A36" s="3">
        <v>19</v>
      </c>
      <c r="B36" s="31">
        <f t="shared" si="7"/>
        <v>4172</v>
      </c>
      <c r="C36" s="30">
        <v>2185</v>
      </c>
      <c r="D36" s="30">
        <v>1987</v>
      </c>
      <c r="E36" s="25"/>
      <c r="F36" s="3" t="s">
        <v>54</v>
      </c>
      <c r="G36" s="31">
        <f t="shared" ref="G36:G41" si="8">SUM(H36:I36)</f>
        <v>30426</v>
      </c>
      <c r="H36" s="30">
        <f>SUM(H37:H41)</f>
        <v>14173</v>
      </c>
      <c r="I36" s="30">
        <f>SUM(I37:I41)</f>
        <v>16253</v>
      </c>
    </row>
    <row r="37" spans="1:9" ht="10.5" customHeight="1">
      <c r="A37" s="3"/>
      <c r="B37" s="31"/>
      <c r="C37" s="30"/>
      <c r="D37" s="30"/>
      <c r="E37" s="25"/>
      <c r="F37" s="3">
        <v>70</v>
      </c>
      <c r="G37" s="31">
        <f t="shared" si="8"/>
        <v>5682</v>
      </c>
      <c r="H37" s="30">
        <v>2704</v>
      </c>
      <c r="I37" s="30">
        <v>2978</v>
      </c>
    </row>
    <row r="38" spans="1:9" ht="10.5" customHeight="1">
      <c r="A38" s="3" t="s">
        <v>43</v>
      </c>
      <c r="B38" s="31">
        <f t="shared" ref="B38:B43" si="9">SUM(C38:D38)</f>
        <v>22509</v>
      </c>
      <c r="C38" s="30">
        <f>SUM(C39:C43)</f>
        <v>11306</v>
      </c>
      <c r="D38" s="30">
        <f>SUM(D39:D43)</f>
        <v>11203</v>
      </c>
      <c r="E38" s="25"/>
      <c r="F38" s="3">
        <v>71</v>
      </c>
      <c r="G38" s="31">
        <f t="shared" si="8"/>
        <v>6342</v>
      </c>
      <c r="H38" s="30">
        <v>2871</v>
      </c>
      <c r="I38" s="30">
        <v>3471</v>
      </c>
    </row>
    <row r="39" spans="1:9" ht="10.5" customHeight="1">
      <c r="A39" s="3">
        <v>20</v>
      </c>
      <c r="B39" s="31">
        <f t="shared" si="9"/>
        <v>4366</v>
      </c>
      <c r="C39" s="30">
        <v>2191</v>
      </c>
      <c r="D39" s="30">
        <v>2175</v>
      </c>
      <c r="E39" s="25"/>
      <c r="F39" s="3">
        <v>72</v>
      </c>
      <c r="G39" s="31">
        <f t="shared" si="8"/>
        <v>6006</v>
      </c>
      <c r="H39" s="30">
        <v>2799</v>
      </c>
      <c r="I39" s="30">
        <v>3207</v>
      </c>
    </row>
    <row r="40" spans="1:9" ht="10.5" customHeight="1">
      <c r="A40" s="3">
        <v>21</v>
      </c>
      <c r="B40" s="31">
        <f t="shared" si="9"/>
        <v>4312</v>
      </c>
      <c r="C40" s="30">
        <v>2213</v>
      </c>
      <c r="D40" s="30">
        <v>2099</v>
      </c>
      <c r="E40" s="25"/>
      <c r="F40" s="3">
        <v>73</v>
      </c>
      <c r="G40" s="31">
        <f t="shared" si="8"/>
        <v>6611</v>
      </c>
      <c r="H40" s="30">
        <v>3140</v>
      </c>
      <c r="I40" s="30">
        <v>3471</v>
      </c>
    </row>
    <row r="41" spans="1:9" ht="10.5" customHeight="1">
      <c r="A41" s="3">
        <v>22</v>
      </c>
      <c r="B41" s="31">
        <f t="shared" si="9"/>
        <v>4589</v>
      </c>
      <c r="C41" s="30">
        <v>2262</v>
      </c>
      <c r="D41" s="30">
        <v>2327</v>
      </c>
      <c r="E41" s="25"/>
      <c r="F41" s="3">
        <v>74</v>
      </c>
      <c r="G41" s="31">
        <f t="shared" si="8"/>
        <v>5785</v>
      </c>
      <c r="H41" s="30">
        <v>2659</v>
      </c>
      <c r="I41" s="30">
        <v>3126</v>
      </c>
    </row>
    <row r="42" spans="1:9" ht="10.5" customHeight="1">
      <c r="A42" s="3">
        <v>23</v>
      </c>
      <c r="B42" s="31">
        <f t="shared" si="9"/>
        <v>4591</v>
      </c>
      <c r="C42" s="30">
        <v>2285</v>
      </c>
      <c r="D42" s="30">
        <v>2306</v>
      </c>
      <c r="E42" s="25"/>
      <c r="F42" s="3"/>
      <c r="G42" s="31"/>
      <c r="H42" s="30"/>
      <c r="I42" s="30"/>
    </row>
    <row r="43" spans="1:9" ht="10.5" customHeight="1">
      <c r="A43" s="3">
        <v>24</v>
      </c>
      <c r="B43" s="31">
        <f t="shared" si="9"/>
        <v>4651</v>
      </c>
      <c r="C43" s="30">
        <v>2355</v>
      </c>
      <c r="D43" s="30">
        <v>2296</v>
      </c>
      <c r="E43" s="25"/>
      <c r="F43" s="3" t="s">
        <v>55</v>
      </c>
      <c r="G43" s="31">
        <f t="shared" ref="G43:G48" si="10">SUM(H43:I43)</f>
        <v>24244</v>
      </c>
      <c r="H43" s="30">
        <f>SUM(H44:H48)</f>
        <v>10616</v>
      </c>
      <c r="I43" s="30">
        <f>SUM(I44:I48)</f>
        <v>13628</v>
      </c>
    </row>
    <row r="44" spans="1:9" ht="10.5" customHeight="1">
      <c r="A44" s="3"/>
      <c r="B44" s="31"/>
      <c r="C44" s="30"/>
      <c r="D44" s="30"/>
      <c r="E44" s="25"/>
      <c r="F44" s="3">
        <v>75</v>
      </c>
      <c r="G44" s="31">
        <f t="shared" si="10"/>
        <v>5019</v>
      </c>
      <c r="H44" s="30">
        <v>2262</v>
      </c>
      <c r="I44" s="30">
        <v>2757</v>
      </c>
    </row>
    <row r="45" spans="1:9" ht="10.5" customHeight="1">
      <c r="A45" s="3" t="s">
        <v>44</v>
      </c>
      <c r="B45" s="31">
        <f t="shared" ref="B45:B50" si="11">SUM(C45:D45)</f>
        <v>26158</v>
      </c>
      <c r="C45" s="30">
        <f>SUM(C46:C50)</f>
        <v>13115</v>
      </c>
      <c r="D45" s="30">
        <f>SUM(D46:D50)</f>
        <v>13043</v>
      </c>
      <c r="E45" s="25"/>
      <c r="F45" s="3">
        <v>76</v>
      </c>
      <c r="G45" s="31">
        <f t="shared" si="10"/>
        <v>4669</v>
      </c>
      <c r="H45" s="30">
        <v>2060</v>
      </c>
      <c r="I45" s="30">
        <v>2609</v>
      </c>
    </row>
    <row r="46" spans="1:9" ht="10.5" customHeight="1">
      <c r="A46" s="3">
        <v>25</v>
      </c>
      <c r="B46" s="31">
        <f t="shared" si="11"/>
        <v>4899</v>
      </c>
      <c r="C46" s="30">
        <v>2379</v>
      </c>
      <c r="D46" s="30">
        <v>2520</v>
      </c>
      <c r="E46" s="25"/>
      <c r="F46" s="3">
        <v>77</v>
      </c>
      <c r="G46" s="31">
        <f t="shared" si="10"/>
        <v>5131</v>
      </c>
      <c r="H46" s="30">
        <v>2267</v>
      </c>
      <c r="I46" s="30">
        <v>2864</v>
      </c>
    </row>
    <row r="47" spans="1:9" ht="10.5" customHeight="1">
      <c r="A47" s="3">
        <v>26</v>
      </c>
      <c r="B47" s="31">
        <f t="shared" si="11"/>
        <v>5066</v>
      </c>
      <c r="C47" s="30">
        <v>2595</v>
      </c>
      <c r="D47" s="30">
        <v>2471</v>
      </c>
      <c r="E47" s="25"/>
      <c r="F47" s="3">
        <v>78</v>
      </c>
      <c r="G47" s="31">
        <f t="shared" si="10"/>
        <v>4736</v>
      </c>
      <c r="H47" s="30">
        <v>2041</v>
      </c>
      <c r="I47" s="30">
        <v>2695</v>
      </c>
    </row>
    <row r="48" spans="1:9" ht="10.5" customHeight="1">
      <c r="A48" s="3">
        <v>27</v>
      </c>
      <c r="B48" s="31">
        <f t="shared" si="11"/>
        <v>5132</v>
      </c>
      <c r="C48" s="30">
        <v>2610</v>
      </c>
      <c r="D48" s="30">
        <v>2522</v>
      </c>
      <c r="E48" s="25"/>
      <c r="F48" s="3">
        <v>79</v>
      </c>
      <c r="G48" s="31">
        <f t="shared" si="10"/>
        <v>4689</v>
      </c>
      <c r="H48" s="30">
        <v>1986</v>
      </c>
      <c r="I48" s="30">
        <v>2703</v>
      </c>
    </row>
    <row r="49" spans="1:9" ht="10.5" customHeight="1">
      <c r="A49" s="3">
        <v>28</v>
      </c>
      <c r="B49" s="31">
        <f t="shared" si="11"/>
        <v>5409</v>
      </c>
      <c r="C49" s="30">
        <v>2666</v>
      </c>
      <c r="D49" s="30">
        <v>2743</v>
      </c>
      <c r="E49" s="25"/>
      <c r="F49" s="3"/>
      <c r="G49" s="31"/>
      <c r="H49" s="30"/>
      <c r="I49" s="30"/>
    </row>
    <row r="50" spans="1:9" ht="10.5" customHeight="1">
      <c r="A50" s="3">
        <v>29</v>
      </c>
      <c r="B50" s="31">
        <f t="shared" si="11"/>
        <v>5652</v>
      </c>
      <c r="C50" s="30">
        <v>2865</v>
      </c>
      <c r="D50" s="30">
        <v>2787</v>
      </c>
      <c r="E50" s="25"/>
      <c r="F50" s="3" t="s">
        <v>56</v>
      </c>
      <c r="G50" s="31">
        <f t="shared" ref="G50:G55" si="12">SUM(H50:I50)</f>
        <v>17099</v>
      </c>
      <c r="H50" s="30">
        <f>SUM(H51:H55)</f>
        <v>6684</v>
      </c>
      <c r="I50" s="30">
        <f>SUM(I51:I55)</f>
        <v>10415</v>
      </c>
    </row>
    <row r="51" spans="1:9" ht="10.5" customHeight="1">
      <c r="A51" s="3"/>
      <c r="B51" s="31"/>
      <c r="C51" s="30"/>
      <c r="D51" s="30"/>
      <c r="E51" s="25"/>
      <c r="F51" s="3">
        <v>80</v>
      </c>
      <c r="G51" s="31">
        <f t="shared" si="12"/>
        <v>4085</v>
      </c>
      <c r="H51" s="30">
        <v>1698</v>
      </c>
      <c r="I51" s="30">
        <v>2387</v>
      </c>
    </row>
    <row r="52" spans="1:9" ht="10.5" customHeight="1">
      <c r="A52" s="3" t="s">
        <v>45</v>
      </c>
      <c r="B52" s="31">
        <f t="shared" ref="B52:B57" si="13">SUM(C52:D52)</f>
        <v>28909</v>
      </c>
      <c r="C52" s="30">
        <f>SUM(C53:C57)</f>
        <v>14598</v>
      </c>
      <c r="D52" s="30">
        <f>SUM(D53:D57)</f>
        <v>14311</v>
      </c>
      <c r="E52" s="25"/>
      <c r="F52" s="3">
        <v>81</v>
      </c>
      <c r="G52" s="31">
        <f t="shared" si="12"/>
        <v>3623</v>
      </c>
      <c r="H52" s="30">
        <v>1451</v>
      </c>
      <c r="I52" s="30">
        <v>2172</v>
      </c>
    </row>
    <row r="53" spans="1:9" ht="10.5" customHeight="1">
      <c r="A53" s="3">
        <v>30</v>
      </c>
      <c r="B53" s="31">
        <f t="shared" si="13"/>
        <v>5585</v>
      </c>
      <c r="C53" s="30">
        <v>2863</v>
      </c>
      <c r="D53" s="30">
        <v>2722</v>
      </c>
      <c r="E53" s="25"/>
      <c r="F53" s="3">
        <v>82</v>
      </c>
      <c r="G53" s="31">
        <f t="shared" si="12"/>
        <v>3460</v>
      </c>
      <c r="H53" s="30">
        <v>1325</v>
      </c>
      <c r="I53" s="30">
        <v>2135</v>
      </c>
    </row>
    <row r="54" spans="1:9" ht="10.5" customHeight="1">
      <c r="A54" s="3">
        <v>31</v>
      </c>
      <c r="B54" s="31">
        <f t="shared" si="13"/>
        <v>5785</v>
      </c>
      <c r="C54" s="30">
        <v>2866</v>
      </c>
      <c r="D54" s="30">
        <v>2919</v>
      </c>
      <c r="E54" s="25"/>
      <c r="F54" s="3">
        <v>83</v>
      </c>
      <c r="G54" s="31">
        <f t="shared" si="12"/>
        <v>3146</v>
      </c>
      <c r="H54" s="30">
        <v>1179</v>
      </c>
      <c r="I54" s="30">
        <v>1967</v>
      </c>
    </row>
    <row r="55" spans="1:9" ht="10.5" customHeight="1">
      <c r="A55" s="3">
        <v>32</v>
      </c>
      <c r="B55" s="31">
        <f t="shared" si="13"/>
        <v>5889</v>
      </c>
      <c r="C55" s="30">
        <v>3008</v>
      </c>
      <c r="D55" s="30">
        <v>2881</v>
      </c>
      <c r="E55" s="25"/>
      <c r="F55" s="3">
        <v>84</v>
      </c>
      <c r="G55" s="31">
        <f t="shared" si="12"/>
        <v>2785</v>
      </c>
      <c r="H55" s="30">
        <v>1031</v>
      </c>
      <c r="I55" s="30">
        <v>1754</v>
      </c>
    </row>
    <row r="56" spans="1:9" ht="10.5" customHeight="1">
      <c r="A56" s="3">
        <v>33</v>
      </c>
      <c r="B56" s="31">
        <f t="shared" si="13"/>
        <v>5621</v>
      </c>
      <c r="C56" s="30">
        <v>2806</v>
      </c>
      <c r="D56" s="30">
        <v>2815</v>
      </c>
      <c r="E56" s="25"/>
      <c r="F56" s="3"/>
      <c r="G56" s="31"/>
      <c r="H56" s="30"/>
      <c r="I56" s="30"/>
    </row>
    <row r="57" spans="1:9" ht="10.5" customHeight="1">
      <c r="A57" s="3">
        <v>34</v>
      </c>
      <c r="B57" s="31">
        <f t="shared" si="13"/>
        <v>6029</v>
      </c>
      <c r="C57" s="30">
        <v>3055</v>
      </c>
      <c r="D57" s="30">
        <v>2974</v>
      </c>
      <c r="E57" s="25"/>
      <c r="F57" s="3" t="s">
        <v>57</v>
      </c>
      <c r="G57" s="31">
        <f t="shared" ref="G57:G62" si="14">SUM(H57:I57)</f>
        <v>9428</v>
      </c>
      <c r="H57" s="30">
        <f>SUM(H58:H62)</f>
        <v>3041</v>
      </c>
      <c r="I57" s="30">
        <f>SUM(I58:I62)</f>
        <v>6387</v>
      </c>
    </row>
    <row r="58" spans="1:9" ht="10.5" customHeight="1">
      <c r="A58" s="3"/>
      <c r="B58" s="31"/>
      <c r="C58" s="30"/>
      <c r="D58" s="30"/>
      <c r="E58" s="25"/>
      <c r="F58" s="3">
        <v>85</v>
      </c>
      <c r="G58" s="31">
        <f t="shared" si="14"/>
        <v>2379</v>
      </c>
      <c r="H58" s="30">
        <v>825</v>
      </c>
      <c r="I58" s="30">
        <v>1554</v>
      </c>
    </row>
    <row r="59" spans="1:9" ht="10.5" customHeight="1">
      <c r="A59" s="3" t="s">
        <v>46</v>
      </c>
      <c r="B59" s="31">
        <f t="shared" ref="B59:B64" si="15">SUM(C59:D59)</f>
        <v>32920</v>
      </c>
      <c r="C59" s="30">
        <f>SUM(C60:C64)</f>
        <v>16730</v>
      </c>
      <c r="D59" s="30">
        <f>SUM(D60:D64)</f>
        <v>16190</v>
      </c>
      <c r="E59" s="25"/>
      <c r="F59" s="3">
        <v>86</v>
      </c>
      <c r="G59" s="31">
        <f t="shared" si="14"/>
        <v>2215</v>
      </c>
      <c r="H59" s="30">
        <v>733</v>
      </c>
      <c r="I59" s="30">
        <v>1482</v>
      </c>
    </row>
    <row r="60" spans="1:9" ht="10.5" customHeight="1">
      <c r="A60" s="3">
        <v>35</v>
      </c>
      <c r="B60" s="31">
        <f t="shared" si="15"/>
        <v>6090</v>
      </c>
      <c r="C60" s="30">
        <v>3054</v>
      </c>
      <c r="D60" s="30">
        <v>3036</v>
      </c>
      <c r="E60" s="25"/>
      <c r="F60" s="3">
        <v>87</v>
      </c>
      <c r="G60" s="31">
        <f t="shared" si="14"/>
        <v>1837</v>
      </c>
      <c r="H60" s="30">
        <v>585</v>
      </c>
      <c r="I60" s="30">
        <v>1252</v>
      </c>
    </row>
    <row r="61" spans="1:9" ht="10.5" customHeight="1">
      <c r="A61" s="3">
        <v>36</v>
      </c>
      <c r="B61" s="31">
        <f t="shared" si="15"/>
        <v>6247</v>
      </c>
      <c r="C61" s="30">
        <v>3185</v>
      </c>
      <c r="D61" s="30">
        <v>3062</v>
      </c>
      <c r="E61" s="25"/>
      <c r="F61" s="3">
        <v>88</v>
      </c>
      <c r="G61" s="31">
        <f t="shared" si="14"/>
        <v>1616</v>
      </c>
      <c r="H61" s="30">
        <v>519</v>
      </c>
      <c r="I61" s="30">
        <v>1097</v>
      </c>
    </row>
    <row r="62" spans="1:9" ht="10.5" customHeight="1">
      <c r="A62" s="3">
        <v>37</v>
      </c>
      <c r="B62" s="31">
        <f t="shared" si="15"/>
        <v>6609</v>
      </c>
      <c r="C62" s="30">
        <v>3399</v>
      </c>
      <c r="D62" s="30">
        <v>3210</v>
      </c>
      <c r="E62" s="25"/>
      <c r="F62" s="3">
        <v>89</v>
      </c>
      <c r="G62" s="31">
        <f t="shared" si="14"/>
        <v>1381</v>
      </c>
      <c r="H62" s="30">
        <v>379</v>
      </c>
      <c r="I62" s="30">
        <v>1002</v>
      </c>
    </row>
    <row r="63" spans="1:9" ht="10.5" customHeight="1">
      <c r="A63" s="3">
        <v>38</v>
      </c>
      <c r="B63" s="31">
        <f t="shared" si="15"/>
        <v>6727</v>
      </c>
      <c r="C63" s="30">
        <v>3422</v>
      </c>
      <c r="D63" s="30">
        <v>3305</v>
      </c>
      <c r="E63" s="25"/>
      <c r="F63" s="3"/>
      <c r="G63" s="31"/>
      <c r="H63" s="30"/>
      <c r="I63" s="30"/>
    </row>
    <row r="64" spans="1:9" ht="10.5" customHeight="1">
      <c r="A64" s="3">
        <v>39</v>
      </c>
      <c r="B64" s="31">
        <f t="shared" si="15"/>
        <v>7247</v>
      </c>
      <c r="C64" s="30">
        <v>3670</v>
      </c>
      <c r="D64" s="30">
        <v>3577</v>
      </c>
      <c r="E64" s="25"/>
      <c r="F64" s="3" t="s">
        <v>58</v>
      </c>
      <c r="G64" s="31">
        <f t="shared" ref="G64:G69" si="16">SUM(H64:I64)</f>
        <v>3907</v>
      </c>
      <c r="H64" s="30">
        <f>SUM(H65:H69)</f>
        <v>842</v>
      </c>
      <c r="I64" s="30">
        <f>SUM(I65:I69)</f>
        <v>3065</v>
      </c>
    </row>
    <row r="65" spans="1:12" ht="10.5" customHeight="1">
      <c r="A65" s="3"/>
      <c r="B65" s="31"/>
      <c r="C65" s="30"/>
      <c r="D65" s="30"/>
      <c r="E65" s="25"/>
      <c r="F65" s="3">
        <v>90</v>
      </c>
      <c r="G65" s="31">
        <f t="shared" si="16"/>
        <v>1149</v>
      </c>
      <c r="H65" s="30">
        <v>296</v>
      </c>
      <c r="I65" s="30">
        <v>853</v>
      </c>
    </row>
    <row r="66" spans="1:12" ht="10.5" customHeight="1">
      <c r="A66" s="3" t="s">
        <v>47</v>
      </c>
      <c r="B66" s="31">
        <f t="shared" ref="B66:B71" si="17">SUM(C66:D66)</f>
        <v>38960</v>
      </c>
      <c r="C66" s="30">
        <f>SUM(C67:C71)</f>
        <v>19946</v>
      </c>
      <c r="D66" s="30">
        <f>SUM(D67:D71)</f>
        <v>19014</v>
      </c>
      <c r="E66" s="25"/>
      <c r="F66" s="3">
        <v>91</v>
      </c>
      <c r="G66" s="31">
        <f t="shared" si="16"/>
        <v>914</v>
      </c>
      <c r="H66" s="30">
        <v>207</v>
      </c>
      <c r="I66" s="30">
        <v>707</v>
      </c>
    </row>
    <row r="67" spans="1:12" ht="10.5" customHeight="1">
      <c r="A67" s="3">
        <v>40</v>
      </c>
      <c r="B67" s="31">
        <f t="shared" si="17"/>
        <v>7656</v>
      </c>
      <c r="C67" s="30">
        <v>3939</v>
      </c>
      <c r="D67" s="30">
        <v>3717</v>
      </c>
      <c r="E67" s="25"/>
      <c r="F67" s="3">
        <v>92</v>
      </c>
      <c r="G67" s="31">
        <f t="shared" si="16"/>
        <v>741</v>
      </c>
      <c r="H67" s="30">
        <v>143</v>
      </c>
      <c r="I67" s="30">
        <v>598</v>
      </c>
    </row>
    <row r="68" spans="1:12" ht="10.5" customHeight="1">
      <c r="A68" s="3">
        <v>41</v>
      </c>
      <c r="B68" s="31">
        <f t="shared" si="17"/>
        <v>7882</v>
      </c>
      <c r="C68" s="30">
        <v>4057</v>
      </c>
      <c r="D68" s="30">
        <v>3825</v>
      </c>
      <c r="E68" s="25"/>
      <c r="F68" s="3">
        <v>93</v>
      </c>
      <c r="G68" s="31">
        <f t="shared" si="16"/>
        <v>613</v>
      </c>
      <c r="H68" s="30">
        <v>106</v>
      </c>
      <c r="I68" s="30">
        <v>507</v>
      </c>
      <c r="L68" s="3"/>
    </row>
    <row r="69" spans="1:12" ht="10.5" customHeight="1">
      <c r="A69" s="3">
        <v>42</v>
      </c>
      <c r="B69" s="31">
        <f t="shared" si="17"/>
        <v>7918</v>
      </c>
      <c r="C69" s="30">
        <v>3988</v>
      </c>
      <c r="D69" s="30">
        <v>3930</v>
      </c>
      <c r="E69" s="25"/>
      <c r="F69" s="3">
        <v>94</v>
      </c>
      <c r="G69" s="31">
        <f t="shared" si="16"/>
        <v>490</v>
      </c>
      <c r="H69" s="30">
        <v>90</v>
      </c>
      <c r="I69" s="30">
        <v>400</v>
      </c>
    </row>
    <row r="70" spans="1:12" ht="10.5" customHeight="1">
      <c r="A70" s="3">
        <v>43</v>
      </c>
      <c r="B70" s="31">
        <f t="shared" si="17"/>
        <v>7781</v>
      </c>
      <c r="C70" s="30">
        <v>4005</v>
      </c>
      <c r="D70" s="30">
        <v>3776</v>
      </c>
      <c r="E70" s="25"/>
      <c r="F70" s="3"/>
      <c r="G70" s="31"/>
      <c r="H70" s="30"/>
      <c r="I70" s="30"/>
    </row>
    <row r="71" spans="1:12" ht="10.5" customHeight="1">
      <c r="A71" s="3">
        <v>44</v>
      </c>
      <c r="B71" s="31">
        <f t="shared" si="17"/>
        <v>7723</v>
      </c>
      <c r="C71" s="30">
        <v>3957</v>
      </c>
      <c r="D71" s="30">
        <v>3766</v>
      </c>
      <c r="E71" s="25"/>
      <c r="F71" s="3" t="s">
        <v>59</v>
      </c>
      <c r="G71" s="31">
        <f t="shared" ref="G71:G76" si="18">SUM(H71:I71)</f>
        <v>974</v>
      </c>
      <c r="H71" s="30">
        <f>SUM(H72:H76)</f>
        <v>152</v>
      </c>
      <c r="I71" s="30">
        <f>SUM(I72:I76)</f>
        <v>822</v>
      </c>
    </row>
    <row r="72" spans="1:12" ht="10.5" customHeight="1">
      <c r="A72" s="3"/>
      <c r="B72" s="31"/>
      <c r="C72" s="30"/>
      <c r="D72" s="30"/>
      <c r="E72" s="25"/>
      <c r="F72" s="3">
        <v>95</v>
      </c>
      <c r="G72" s="31">
        <f t="shared" si="18"/>
        <v>359</v>
      </c>
      <c r="H72" s="30">
        <v>58</v>
      </c>
      <c r="I72" s="30">
        <v>301</v>
      </c>
    </row>
    <row r="73" spans="1:12" ht="10.5" customHeight="1">
      <c r="A73" s="3" t="s">
        <v>48</v>
      </c>
      <c r="B73" s="31">
        <f t="shared" ref="B73:B78" si="19">SUM(C73:D73)</f>
        <v>33901</v>
      </c>
      <c r="C73" s="30">
        <f>SUM(C74:C78)</f>
        <v>17371</v>
      </c>
      <c r="D73" s="30">
        <f>SUM(D74:D78)</f>
        <v>16530</v>
      </c>
      <c r="E73" s="25"/>
      <c r="F73" s="3">
        <v>96</v>
      </c>
      <c r="G73" s="31">
        <f t="shared" si="18"/>
        <v>234</v>
      </c>
      <c r="H73" s="30">
        <v>37</v>
      </c>
      <c r="I73" s="30">
        <v>197</v>
      </c>
    </row>
    <row r="74" spans="1:12" ht="10.5" customHeight="1">
      <c r="A74" s="3">
        <v>45</v>
      </c>
      <c r="B74" s="31">
        <f t="shared" si="19"/>
        <v>7495</v>
      </c>
      <c r="C74" s="30">
        <v>3887</v>
      </c>
      <c r="D74" s="30">
        <v>3608</v>
      </c>
      <c r="E74" s="25"/>
      <c r="F74" s="3">
        <v>97</v>
      </c>
      <c r="G74" s="31">
        <f t="shared" si="18"/>
        <v>190</v>
      </c>
      <c r="H74" s="30">
        <v>33</v>
      </c>
      <c r="I74" s="30">
        <v>157</v>
      </c>
    </row>
    <row r="75" spans="1:12" ht="10.5" customHeight="1">
      <c r="A75" s="3">
        <v>46</v>
      </c>
      <c r="B75" s="31">
        <f t="shared" si="19"/>
        <v>7232</v>
      </c>
      <c r="C75" s="30">
        <v>3632</v>
      </c>
      <c r="D75" s="30">
        <v>3600</v>
      </c>
      <c r="E75" s="25"/>
      <c r="F75" s="3">
        <v>98</v>
      </c>
      <c r="G75" s="31">
        <f t="shared" si="18"/>
        <v>113</v>
      </c>
      <c r="H75" s="30">
        <v>13</v>
      </c>
      <c r="I75" s="30">
        <v>100</v>
      </c>
    </row>
    <row r="76" spans="1:12" ht="10.5" customHeight="1">
      <c r="A76" s="3">
        <v>47</v>
      </c>
      <c r="B76" s="31">
        <f t="shared" si="19"/>
        <v>7200</v>
      </c>
      <c r="C76" s="30">
        <v>3729</v>
      </c>
      <c r="D76" s="30">
        <v>3471</v>
      </c>
      <c r="E76" s="25"/>
      <c r="F76" s="3">
        <v>99</v>
      </c>
      <c r="G76" s="31">
        <f t="shared" si="18"/>
        <v>78</v>
      </c>
      <c r="H76" s="30">
        <v>11</v>
      </c>
      <c r="I76" s="30">
        <v>67</v>
      </c>
    </row>
    <row r="77" spans="1:12" ht="10.5" customHeight="1">
      <c r="A77" s="3">
        <v>48</v>
      </c>
      <c r="B77" s="31">
        <f t="shared" si="19"/>
        <v>5742</v>
      </c>
      <c r="C77" s="30">
        <v>2901</v>
      </c>
      <c r="D77" s="30">
        <v>2841</v>
      </c>
      <c r="E77" s="25"/>
      <c r="G77" s="31"/>
      <c r="H77" s="30"/>
      <c r="I77" s="30"/>
    </row>
    <row r="78" spans="1:12" ht="10.5" customHeight="1">
      <c r="A78" s="3">
        <v>49</v>
      </c>
      <c r="B78" s="31">
        <f t="shared" si="19"/>
        <v>6232</v>
      </c>
      <c r="C78" s="30">
        <v>3222</v>
      </c>
      <c r="D78" s="30">
        <v>3010</v>
      </c>
      <c r="E78" s="25"/>
      <c r="F78" s="3" t="s">
        <v>60</v>
      </c>
      <c r="G78" s="31">
        <f>SUM(H78:I78)</f>
        <v>152</v>
      </c>
      <c r="H78" s="30">
        <v>26</v>
      </c>
      <c r="I78" s="30">
        <v>126</v>
      </c>
    </row>
    <row r="79" spans="1:12" ht="4.5" customHeight="1">
      <c r="A79" s="26"/>
      <c r="B79" s="29"/>
      <c r="C79" s="21"/>
      <c r="D79" s="21"/>
      <c r="E79" s="27"/>
      <c r="F79" s="21"/>
      <c r="G79" s="29"/>
      <c r="H79" s="21"/>
      <c r="I79" s="21"/>
    </row>
    <row r="80" spans="1:12" ht="13.5" customHeight="1">
      <c r="A80" s="4" t="s">
        <v>49</v>
      </c>
      <c r="B80" s="19"/>
      <c r="C80" s="19"/>
      <c r="D80" s="19"/>
      <c r="E80" s="19"/>
      <c r="F80" s="19"/>
      <c r="G80" s="19"/>
      <c r="H80" s="19"/>
      <c r="I80" s="19"/>
    </row>
    <row r="81" spans="1:9" ht="13.5" customHeight="1">
      <c r="A81" s="271"/>
      <c r="B81" s="271"/>
      <c r="C81" s="271"/>
      <c r="D81" s="271"/>
      <c r="E81" s="271"/>
      <c r="F81" s="271"/>
      <c r="G81" s="271"/>
      <c r="H81" s="271"/>
      <c r="I81" s="271"/>
    </row>
  </sheetData>
  <mergeCells count="2">
    <mergeCell ref="A81:I81"/>
    <mergeCell ref="H5:I5"/>
  </mergeCells>
  <phoneticPr fontId="2"/>
  <pageMargins left="0.39370078740157483" right="0.59055118110236227" top="0.39370078740157483" bottom="0.39370078740157483" header="0.31496062992125984" footer="0.31496062992125984"/>
  <pageSetup paperSize="9" orientation="portrait" errors="blank" r:id="rId1"/>
  <headerFooter alignWithMargins="0">
    <oddFooter>&amp;C32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heetViews>
  <sheetFormatPr defaultRowHeight="11.25"/>
  <cols>
    <col min="1" max="1" width="10.625" style="1" customWidth="1"/>
    <col min="2" max="2" width="10.125" style="1" customWidth="1"/>
    <col min="3" max="10" width="9.125" style="1" customWidth="1"/>
    <col min="11" max="16384" width="9" style="1"/>
  </cols>
  <sheetData>
    <row r="1" spans="1:10" ht="13.5" customHeight="1">
      <c r="J1" s="15" t="s">
        <v>0</v>
      </c>
    </row>
    <row r="2" spans="1:10" ht="13.5" customHeight="1"/>
    <row r="3" spans="1:10" ht="14.25" customHeight="1">
      <c r="A3" s="2" t="s">
        <v>32</v>
      </c>
    </row>
    <row r="4" spans="1:10" ht="13.5" customHeight="1">
      <c r="A4" s="248" t="s">
        <v>36</v>
      </c>
      <c r="B4" s="248"/>
      <c r="C4" s="248"/>
    </row>
    <row r="5" spans="1:10" ht="13.5" customHeight="1">
      <c r="H5" s="272" t="s">
        <v>66</v>
      </c>
      <c r="I5" s="272"/>
    </row>
    <row r="6" spans="1:10" ht="13.5" customHeight="1">
      <c r="A6" s="283" t="s">
        <v>33</v>
      </c>
      <c r="B6" s="283"/>
      <c r="C6" s="295" t="s">
        <v>67</v>
      </c>
      <c r="D6" s="251" t="s">
        <v>68</v>
      </c>
      <c r="E6" s="249" t="s">
        <v>69</v>
      </c>
      <c r="F6" s="251" t="s">
        <v>70</v>
      </c>
      <c r="G6" s="249" t="s">
        <v>71</v>
      </c>
      <c r="H6" s="251" t="s">
        <v>72</v>
      </c>
      <c r="I6" s="249" t="s">
        <v>11</v>
      </c>
    </row>
    <row r="7" spans="1:10" ht="13.5" customHeight="1">
      <c r="A7" s="286" t="s">
        <v>62</v>
      </c>
      <c r="B7" s="286"/>
      <c r="C7" s="296"/>
      <c r="D7" s="252"/>
      <c r="E7" s="250"/>
      <c r="F7" s="252"/>
      <c r="G7" s="250"/>
      <c r="H7" s="252"/>
      <c r="I7" s="250"/>
    </row>
    <row r="8" spans="1:10" ht="18" customHeight="1">
      <c r="A8" s="32"/>
      <c r="B8" s="32"/>
      <c r="C8" s="269" t="s">
        <v>93</v>
      </c>
      <c r="D8" s="270"/>
      <c r="E8" s="270"/>
      <c r="F8" s="270"/>
      <c r="G8" s="270"/>
      <c r="H8" s="270"/>
      <c r="I8" s="270"/>
    </row>
    <row r="9" spans="1:10" ht="13.5" customHeight="1">
      <c r="A9" s="259" t="s">
        <v>65</v>
      </c>
      <c r="B9" s="259"/>
      <c r="C9" s="41">
        <f>SUM(C10:C12)</f>
        <v>459933</v>
      </c>
      <c r="D9" s="42">
        <f t="shared" ref="D9:I9" si="0">SUM(D10:D12)</f>
        <v>53174</v>
      </c>
      <c r="E9" s="42">
        <f t="shared" si="0"/>
        <v>74408</v>
      </c>
      <c r="F9" s="42">
        <f t="shared" si="0"/>
        <v>56265</v>
      </c>
      <c r="G9" s="42">
        <f t="shared" si="0"/>
        <v>107861</v>
      </c>
      <c r="H9" s="42">
        <f t="shared" si="0"/>
        <v>75529</v>
      </c>
      <c r="I9" s="42">
        <f t="shared" si="0"/>
        <v>92696</v>
      </c>
    </row>
    <row r="10" spans="1:10" ht="13.5" customHeight="1">
      <c r="A10" s="310" t="s">
        <v>64</v>
      </c>
      <c r="B10" s="259"/>
      <c r="C10" s="41">
        <v>59724</v>
      </c>
      <c r="D10" s="42">
        <v>6089</v>
      </c>
      <c r="E10" s="42">
        <v>8985</v>
      </c>
      <c r="F10" s="42">
        <v>6871</v>
      </c>
      <c r="G10" s="42">
        <v>13650</v>
      </c>
      <c r="H10" s="42">
        <v>10954</v>
      </c>
      <c r="I10" s="42">
        <v>13175</v>
      </c>
    </row>
    <row r="11" spans="1:10" ht="13.5" customHeight="1">
      <c r="A11" s="259" t="s">
        <v>63</v>
      </c>
      <c r="B11" s="259"/>
      <c r="C11" s="41">
        <v>298933</v>
      </c>
      <c r="D11" s="42">
        <v>33760</v>
      </c>
      <c r="E11" s="42">
        <v>47146</v>
      </c>
      <c r="F11" s="42">
        <v>34838</v>
      </c>
      <c r="G11" s="42">
        <v>71195</v>
      </c>
      <c r="H11" s="42">
        <v>49985</v>
      </c>
      <c r="I11" s="42">
        <v>62009</v>
      </c>
    </row>
    <row r="12" spans="1:10" ht="13.5" customHeight="1">
      <c r="A12" s="259" t="s">
        <v>34</v>
      </c>
      <c r="B12" s="259"/>
      <c r="C12" s="41">
        <v>101276</v>
      </c>
      <c r="D12" s="42">
        <v>13325</v>
      </c>
      <c r="E12" s="42">
        <v>18277</v>
      </c>
      <c r="F12" s="42">
        <v>14556</v>
      </c>
      <c r="G12" s="42">
        <v>23016</v>
      </c>
      <c r="H12" s="42">
        <v>14590</v>
      </c>
      <c r="I12" s="42">
        <v>17512</v>
      </c>
    </row>
    <row r="13" spans="1:10" ht="18" customHeight="1">
      <c r="C13" s="269" t="s">
        <v>73</v>
      </c>
      <c r="D13" s="270"/>
      <c r="E13" s="270"/>
      <c r="F13" s="270"/>
      <c r="G13" s="270"/>
      <c r="H13" s="270"/>
      <c r="I13" s="270"/>
    </row>
    <row r="14" spans="1:10" ht="13.5" customHeight="1">
      <c r="A14" s="259" t="s">
        <v>65</v>
      </c>
      <c r="B14" s="259"/>
      <c r="C14" s="31">
        <f>SUM(C15:C17)</f>
        <v>460245</v>
      </c>
      <c r="D14" s="43">
        <f t="shared" ref="D14:I14" si="1">SUM(D15:D17)</f>
        <v>53305</v>
      </c>
      <c r="E14" s="43">
        <f t="shared" si="1"/>
        <v>74256</v>
      </c>
      <c r="F14" s="43">
        <f t="shared" si="1"/>
        <v>56025</v>
      </c>
      <c r="G14" s="43">
        <f t="shared" si="1"/>
        <v>107936</v>
      </c>
      <c r="H14" s="43">
        <f t="shared" si="1"/>
        <v>75573</v>
      </c>
      <c r="I14" s="43">
        <f t="shared" si="1"/>
        <v>93151</v>
      </c>
    </row>
    <row r="15" spans="1:10" ht="13.5" customHeight="1">
      <c r="A15" s="310" t="s">
        <v>64</v>
      </c>
      <c r="B15" s="259"/>
      <c r="C15" s="31">
        <v>59300</v>
      </c>
      <c r="D15" s="43">
        <v>6017</v>
      </c>
      <c r="E15" s="43">
        <v>8966</v>
      </c>
      <c r="F15" s="43">
        <v>6859</v>
      </c>
      <c r="G15" s="43">
        <v>13485</v>
      </c>
      <c r="H15" s="43">
        <v>10808</v>
      </c>
      <c r="I15" s="43">
        <v>13165</v>
      </c>
    </row>
    <row r="16" spans="1:10" ht="13.5" customHeight="1">
      <c r="A16" s="259" t="s">
        <v>63</v>
      </c>
      <c r="B16" s="259"/>
      <c r="C16" s="31">
        <v>297083</v>
      </c>
      <c r="D16" s="43">
        <v>33614</v>
      </c>
      <c r="E16" s="43">
        <v>46725</v>
      </c>
      <c r="F16" s="43">
        <v>34352</v>
      </c>
      <c r="G16" s="43">
        <v>70860</v>
      </c>
      <c r="H16" s="43">
        <v>49682</v>
      </c>
      <c r="I16" s="43">
        <v>61851</v>
      </c>
    </row>
    <row r="17" spans="1:9" ht="13.5" customHeight="1">
      <c r="A17" s="259" t="s">
        <v>34</v>
      </c>
      <c r="B17" s="259"/>
      <c r="C17" s="31">
        <v>103862</v>
      </c>
      <c r="D17" s="43">
        <v>13674</v>
      </c>
      <c r="E17" s="43">
        <v>18565</v>
      </c>
      <c r="F17" s="43">
        <v>14814</v>
      </c>
      <c r="G17" s="43">
        <v>23591</v>
      </c>
      <c r="H17" s="43">
        <v>15083</v>
      </c>
      <c r="I17" s="43">
        <v>18135</v>
      </c>
    </row>
    <row r="18" spans="1:9" ht="18" customHeight="1">
      <c r="C18" s="269" t="s">
        <v>74</v>
      </c>
      <c r="D18" s="270"/>
      <c r="E18" s="270"/>
      <c r="F18" s="270"/>
      <c r="G18" s="270"/>
      <c r="H18" s="270"/>
      <c r="I18" s="270"/>
    </row>
    <row r="19" spans="1:9" ht="13.5" customHeight="1">
      <c r="A19" s="259" t="s">
        <v>65</v>
      </c>
      <c r="B19" s="259"/>
      <c r="C19" s="31">
        <f>SUM(C20:C22)</f>
        <v>458754</v>
      </c>
      <c r="D19" s="43">
        <f t="shared" ref="D19:I19" si="2">SUM(D20:D22)</f>
        <v>52889</v>
      </c>
      <c r="E19" s="43">
        <f t="shared" si="2"/>
        <v>73732</v>
      </c>
      <c r="F19" s="43">
        <f t="shared" si="2"/>
        <v>55756</v>
      </c>
      <c r="G19" s="43">
        <f t="shared" si="2"/>
        <v>107889</v>
      </c>
      <c r="H19" s="43">
        <f t="shared" si="2"/>
        <v>75493</v>
      </c>
      <c r="I19" s="43">
        <f t="shared" si="2"/>
        <v>92995</v>
      </c>
    </row>
    <row r="20" spans="1:9" ht="13.5" customHeight="1">
      <c r="A20" s="310" t="s">
        <v>64</v>
      </c>
      <c r="B20" s="259"/>
      <c r="C20" s="31">
        <v>58773</v>
      </c>
      <c r="D20" s="43">
        <v>5895</v>
      </c>
      <c r="E20" s="43">
        <v>8849</v>
      </c>
      <c r="F20" s="43">
        <v>6727</v>
      </c>
      <c r="G20" s="43">
        <v>13613</v>
      </c>
      <c r="H20" s="43">
        <v>10693</v>
      </c>
      <c r="I20" s="43">
        <v>12996</v>
      </c>
    </row>
    <row r="21" spans="1:9" ht="13.5" customHeight="1">
      <c r="A21" s="259" t="s">
        <v>63</v>
      </c>
      <c r="B21" s="259"/>
      <c r="C21" s="31">
        <v>295286</v>
      </c>
      <c r="D21" s="43">
        <v>33343</v>
      </c>
      <c r="E21" s="43">
        <v>46308</v>
      </c>
      <c r="F21" s="43">
        <v>34173</v>
      </c>
      <c r="G21" s="43">
        <v>70529</v>
      </c>
      <c r="H21" s="43">
        <v>49416</v>
      </c>
      <c r="I21" s="43">
        <v>61517</v>
      </c>
    </row>
    <row r="22" spans="1:9" ht="13.5" customHeight="1">
      <c r="A22" s="259" t="s">
        <v>34</v>
      </c>
      <c r="B22" s="259"/>
      <c r="C22" s="31">
        <v>104695</v>
      </c>
      <c r="D22" s="43">
        <v>13651</v>
      </c>
      <c r="E22" s="43">
        <v>18575</v>
      </c>
      <c r="F22" s="43">
        <v>14856</v>
      </c>
      <c r="G22" s="43">
        <v>23747</v>
      </c>
      <c r="H22" s="43">
        <v>15384</v>
      </c>
      <c r="I22" s="43">
        <v>18482</v>
      </c>
    </row>
    <row r="23" spans="1:9" ht="18" customHeight="1">
      <c r="C23" s="269" t="s">
        <v>75</v>
      </c>
      <c r="D23" s="270"/>
      <c r="E23" s="270"/>
      <c r="F23" s="270"/>
      <c r="G23" s="270"/>
      <c r="H23" s="270"/>
      <c r="I23" s="270"/>
    </row>
    <row r="24" spans="1:9" ht="13.5" customHeight="1">
      <c r="A24" s="259" t="s">
        <v>65</v>
      </c>
      <c r="B24" s="259"/>
      <c r="C24" s="31">
        <f>SUM(C25:C27)</f>
        <v>457216</v>
      </c>
      <c r="D24" s="43">
        <f t="shared" ref="D24:I24" si="3">SUM(D25:D27)</f>
        <v>52358</v>
      </c>
      <c r="E24" s="43">
        <f t="shared" si="3"/>
        <v>73162</v>
      </c>
      <c r="F24" s="43">
        <f t="shared" si="3"/>
        <v>55321</v>
      </c>
      <c r="G24" s="43">
        <f t="shared" si="3"/>
        <v>107820</v>
      </c>
      <c r="H24" s="43">
        <f t="shared" si="3"/>
        <v>75623</v>
      </c>
      <c r="I24" s="43">
        <f t="shared" si="3"/>
        <v>92932</v>
      </c>
    </row>
    <row r="25" spans="1:9" ht="13.5" customHeight="1">
      <c r="A25" s="310" t="s">
        <v>64</v>
      </c>
      <c r="B25" s="259"/>
      <c r="C25" s="31">
        <v>58104</v>
      </c>
      <c r="D25" s="43">
        <v>5758</v>
      </c>
      <c r="E25" s="43">
        <v>8691</v>
      </c>
      <c r="F25" s="43">
        <v>6635</v>
      </c>
      <c r="G25" s="43">
        <v>13528</v>
      </c>
      <c r="H25" s="43">
        <v>10575</v>
      </c>
      <c r="I25" s="43">
        <v>12917</v>
      </c>
    </row>
    <row r="26" spans="1:9" ht="13.5" customHeight="1">
      <c r="A26" s="259" t="s">
        <v>63</v>
      </c>
      <c r="B26" s="259"/>
      <c r="C26" s="31">
        <v>291972</v>
      </c>
      <c r="D26" s="43">
        <v>32757</v>
      </c>
      <c r="E26" s="43">
        <v>45636</v>
      </c>
      <c r="F26" s="43">
        <v>33605</v>
      </c>
      <c r="G26" s="43">
        <v>69896</v>
      </c>
      <c r="H26" s="43">
        <v>49111</v>
      </c>
      <c r="I26" s="43">
        <v>60967</v>
      </c>
    </row>
    <row r="27" spans="1:9" ht="13.5" customHeight="1">
      <c r="A27" s="259" t="s">
        <v>34</v>
      </c>
      <c r="B27" s="259"/>
      <c r="C27" s="31">
        <v>107140</v>
      </c>
      <c r="D27" s="43">
        <v>13843</v>
      </c>
      <c r="E27" s="43">
        <v>18835</v>
      </c>
      <c r="F27" s="43">
        <v>15081</v>
      </c>
      <c r="G27" s="43">
        <v>24396</v>
      </c>
      <c r="H27" s="43">
        <v>15937</v>
      </c>
      <c r="I27" s="43">
        <v>19048</v>
      </c>
    </row>
    <row r="28" spans="1:9" ht="18" customHeight="1">
      <c r="C28" s="269" t="s">
        <v>76</v>
      </c>
      <c r="D28" s="270"/>
      <c r="E28" s="270"/>
      <c r="F28" s="270"/>
      <c r="G28" s="270"/>
      <c r="H28" s="270"/>
      <c r="I28" s="270"/>
    </row>
    <row r="29" spans="1:9" ht="13.5" customHeight="1">
      <c r="A29" s="259" t="s">
        <v>65</v>
      </c>
      <c r="B29" s="259"/>
      <c r="C29" s="31">
        <f>SUM(C30:C32)</f>
        <v>467673</v>
      </c>
      <c r="D29" s="43">
        <f t="shared" ref="D29:I29" si="4">SUM(D30:D32)</f>
        <v>53689</v>
      </c>
      <c r="E29" s="43">
        <f t="shared" si="4"/>
        <v>74896</v>
      </c>
      <c r="F29" s="43">
        <f t="shared" si="4"/>
        <v>56703</v>
      </c>
      <c r="G29" s="43">
        <f t="shared" si="4"/>
        <v>110045</v>
      </c>
      <c r="H29" s="43">
        <f t="shared" si="4"/>
        <v>77905</v>
      </c>
      <c r="I29" s="43">
        <f t="shared" si="4"/>
        <v>94435</v>
      </c>
    </row>
    <row r="30" spans="1:9" ht="13.5" customHeight="1">
      <c r="A30" s="310" t="s">
        <v>64</v>
      </c>
      <c r="B30" s="259"/>
      <c r="C30" s="31">
        <v>58363</v>
      </c>
      <c r="D30" s="43">
        <v>5742</v>
      </c>
      <c r="E30" s="43">
        <v>8824</v>
      </c>
      <c r="F30" s="43">
        <v>6624</v>
      </c>
      <c r="G30" s="43">
        <v>13625</v>
      </c>
      <c r="H30" s="43">
        <v>10664</v>
      </c>
      <c r="I30" s="43">
        <v>12884</v>
      </c>
    </row>
    <row r="31" spans="1:9" ht="13.5" customHeight="1">
      <c r="A31" s="259" t="s">
        <v>63</v>
      </c>
      <c r="B31" s="259"/>
      <c r="C31" s="31">
        <v>295771</v>
      </c>
      <c r="D31" s="43">
        <v>33259</v>
      </c>
      <c r="E31" s="43">
        <v>46324</v>
      </c>
      <c r="F31" s="43">
        <v>34166</v>
      </c>
      <c r="G31" s="43">
        <v>70500</v>
      </c>
      <c r="H31" s="43">
        <v>50127</v>
      </c>
      <c r="I31" s="43">
        <v>61395</v>
      </c>
    </row>
    <row r="32" spans="1:9" ht="13.5" customHeight="1">
      <c r="A32" s="259" t="s">
        <v>34</v>
      </c>
      <c r="B32" s="259"/>
      <c r="C32" s="31">
        <v>113539</v>
      </c>
      <c r="D32" s="43">
        <v>14688</v>
      </c>
      <c r="E32" s="43">
        <v>19748</v>
      </c>
      <c r="F32" s="43">
        <v>15913</v>
      </c>
      <c r="G32" s="43">
        <v>25920</v>
      </c>
      <c r="H32" s="43">
        <v>17114</v>
      </c>
      <c r="I32" s="43">
        <v>20156</v>
      </c>
    </row>
    <row r="33" spans="1:10" ht="18" customHeight="1">
      <c r="C33" s="269" t="s">
        <v>77</v>
      </c>
      <c r="D33" s="270"/>
      <c r="E33" s="270"/>
      <c r="F33" s="270"/>
      <c r="G33" s="270"/>
      <c r="H33" s="270"/>
      <c r="I33" s="270"/>
    </row>
    <row r="34" spans="1:10" ht="13.5" customHeight="1">
      <c r="A34" s="259" t="s">
        <v>65</v>
      </c>
      <c r="B34" s="259"/>
      <c r="C34" s="31">
        <f>SUM(C35:C37)</f>
        <v>466034</v>
      </c>
      <c r="D34" s="43">
        <f t="shared" ref="D34:I34" si="5">SUM(D35:D37)</f>
        <v>53741</v>
      </c>
      <c r="E34" s="43">
        <f t="shared" si="5"/>
        <v>75417</v>
      </c>
      <c r="F34" s="43">
        <f t="shared" si="5"/>
        <v>56006</v>
      </c>
      <c r="G34" s="43">
        <f t="shared" si="5"/>
        <v>109548</v>
      </c>
      <c r="H34" s="43">
        <f t="shared" si="5"/>
        <v>77866</v>
      </c>
      <c r="I34" s="43">
        <f t="shared" si="5"/>
        <v>93456</v>
      </c>
    </row>
    <row r="35" spans="1:10" ht="13.5" customHeight="1">
      <c r="A35" s="310" t="s">
        <v>64</v>
      </c>
      <c r="B35" s="259"/>
      <c r="C35" s="31">
        <v>57569</v>
      </c>
      <c r="D35" s="43">
        <v>5686</v>
      </c>
      <c r="E35" s="43">
        <v>8893</v>
      </c>
      <c r="F35" s="43">
        <v>6391</v>
      </c>
      <c r="G35" s="43">
        <v>13497</v>
      </c>
      <c r="H35" s="43">
        <v>10576</v>
      </c>
      <c r="I35" s="43">
        <v>12526</v>
      </c>
    </row>
    <row r="36" spans="1:10" ht="13.5" customHeight="1">
      <c r="A36" s="259" t="s">
        <v>63</v>
      </c>
      <c r="B36" s="259"/>
      <c r="C36" s="31">
        <v>290687</v>
      </c>
      <c r="D36" s="43">
        <v>32863</v>
      </c>
      <c r="E36" s="43">
        <v>46083</v>
      </c>
      <c r="F36" s="43">
        <v>33305</v>
      </c>
      <c r="G36" s="43">
        <v>69098</v>
      </c>
      <c r="H36" s="43">
        <v>49327</v>
      </c>
      <c r="I36" s="43">
        <v>60011</v>
      </c>
    </row>
    <row r="37" spans="1:10" ht="13.5" customHeight="1">
      <c r="A37" s="259" t="s">
        <v>34</v>
      </c>
      <c r="B37" s="259"/>
      <c r="C37" s="31">
        <v>117778</v>
      </c>
      <c r="D37" s="43">
        <v>15192</v>
      </c>
      <c r="E37" s="43">
        <v>20441</v>
      </c>
      <c r="F37" s="43">
        <v>16310</v>
      </c>
      <c r="G37" s="43">
        <v>26953</v>
      </c>
      <c r="H37" s="43">
        <v>17963</v>
      </c>
      <c r="I37" s="43">
        <v>20919</v>
      </c>
    </row>
    <row r="38" spans="1:10" ht="18.75" customHeight="1">
      <c r="C38" s="269" t="s">
        <v>78</v>
      </c>
      <c r="D38" s="270"/>
      <c r="E38" s="270"/>
      <c r="F38" s="270"/>
      <c r="G38" s="270"/>
      <c r="H38" s="270"/>
      <c r="I38" s="270"/>
    </row>
    <row r="39" spans="1:10" ht="13.5" customHeight="1">
      <c r="A39" s="259" t="s">
        <v>65</v>
      </c>
      <c r="B39" s="259"/>
      <c r="C39" s="31">
        <f>SUM(D39:I39)</f>
        <v>464562</v>
      </c>
      <c r="D39" s="43">
        <f t="shared" ref="D39:I39" si="6">SUM(D40:D42)</f>
        <v>53594</v>
      </c>
      <c r="E39" s="43">
        <f t="shared" si="6"/>
        <v>76177</v>
      </c>
      <c r="F39" s="43">
        <f t="shared" si="6"/>
        <v>55244</v>
      </c>
      <c r="G39" s="43">
        <f t="shared" si="6"/>
        <v>109269</v>
      </c>
      <c r="H39" s="43">
        <f t="shared" si="6"/>
        <v>77547</v>
      </c>
      <c r="I39" s="43">
        <f t="shared" si="6"/>
        <v>92731</v>
      </c>
    </row>
    <row r="40" spans="1:10" ht="13.5" customHeight="1">
      <c r="A40" s="310" t="s">
        <v>64</v>
      </c>
      <c r="B40" s="259"/>
      <c r="C40" s="31">
        <f>SUM(D40:I40)</f>
        <v>56719</v>
      </c>
      <c r="D40" s="43">
        <v>5589</v>
      </c>
      <c r="E40" s="43">
        <v>9055</v>
      </c>
      <c r="F40" s="43">
        <v>6206</v>
      </c>
      <c r="G40" s="43">
        <v>13279</v>
      </c>
      <c r="H40" s="43">
        <v>10456</v>
      </c>
      <c r="I40" s="43">
        <v>12134</v>
      </c>
    </row>
    <row r="41" spans="1:10" ht="13.5" customHeight="1">
      <c r="A41" s="259" t="s">
        <v>63</v>
      </c>
      <c r="B41" s="259"/>
      <c r="C41" s="31">
        <f>SUM(D41:I41)</f>
        <v>286566</v>
      </c>
      <c r="D41" s="43">
        <v>32500</v>
      </c>
      <c r="E41" s="43">
        <v>46012</v>
      </c>
      <c r="F41" s="43">
        <v>32371</v>
      </c>
      <c r="G41" s="43">
        <v>68276</v>
      </c>
      <c r="H41" s="43">
        <v>48481</v>
      </c>
      <c r="I41" s="43">
        <v>58926</v>
      </c>
    </row>
    <row r="42" spans="1:10" ht="13.5" customHeight="1">
      <c r="A42" s="259" t="s">
        <v>34</v>
      </c>
      <c r="B42" s="259"/>
      <c r="C42" s="31">
        <f>SUM(D42:I42)</f>
        <v>121277</v>
      </c>
      <c r="D42" s="43">
        <v>15505</v>
      </c>
      <c r="E42" s="43">
        <v>21110</v>
      </c>
      <c r="F42" s="43">
        <v>16667</v>
      </c>
      <c r="G42" s="43">
        <v>27714</v>
      </c>
      <c r="H42" s="43">
        <v>18610</v>
      </c>
      <c r="I42" s="43">
        <v>21671</v>
      </c>
    </row>
    <row r="43" spans="1:10" ht="4.5" customHeight="1">
      <c r="A43" s="21"/>
      <c r="B43" s="21"/>
      <c r="C43" s="29"/>
      <c r="D43" s="21"/>
      <c r="E43" s="21"/>
      <c r="F43" s="21"/>
      <c r="G43" s="21"/>
      <c r="H43" s="21"/>
      <c r="I43" s="21"/>
      <c r="J43" s="21"/>
    </row>
    <row r="44" spans="1:10" ht="13.5" customHeight="1">
      <c r="A44" s="4" t="s">
        <v>49</v>
      </c>
    </row>
    <row r="45" spans="1:10" ht="13.5" customHeight="1"/>
    <row r="46" spans="1:10" ht="13.5" customHeight="1"/>
    <row r="47" spans="1:10" ht="14.25" customHeight="1">
      <c r="A47" s="2" t="s">
        <v>249</v>
      </c>
    </row>
    <row r="48" spans="1:10" ht="13.5" customHeight="1">
      <c r="I48" s="272" t="s">
        <v>92</v>
      </c>
      <c r="J48" s="272"/>
    </row>
    <row r="49" spans="1:10" ht="13.5" customHeight="1">
      <c r="A49" s="249" t="s">
        <v>79</v>
      </c>
      <c r="B49" s="36" t="s">
        <v>80</v>
      </c>
      <c r="C49" s="253" t="s">
        <v>83</v>
      </c>
      <c r="D49" s="254"/>
      <c r="E49" s="255"/>
      <c r="F49" s="254" t="s">
        <v>84</v>
      </c>
      <c r="G49" s="254"/>
      <c r="H49" s="255"/>
      <c r="I49" s="251" t="s">
        <v>81</v>
      </c>
      <c r="J49" s="260" t="s">
        <v>82</v>
      </c>
    </row>
    <row r="50" spans="1:10" ht="13.5" customHeight="1">
      <c r="A50" s="250"/>
      <c r="B50" s="37" t="s">
        <v>87</v>
      </c>
      <c r="C50" s="38" t="s">
        <v>38</v>
      </c>
      <c r="D50" s="18" t="s">
        <v>85</v>
      </c>
      <c r="E50" s="35" t="s">
        <v>86</v>
      </c>
      <c r="F50" s="26" t="s">
        <v>38</v>
      </c>
      <c r="G50" s="18" t="s">
        <v>85</v>
      </c>
      <c r="H50" s="26" t="s">
        <v>86</v>
      </c>
      <c r="I50" s="252"/>
      <c r="J50" s="250"/>
    </row>
    <row r="51" spans="1:10" ht="4.5" customHeight="1">
      <c r="B51" s="23"/>
    </row>
    <row r="52" spans="1:10" ht="13.5" customHeight="1">
      <c r="A52" s="3" t="s">
        <v>88</v>
      </c>
      <c r="B52" s="31">
        <v>488325</v>
      </c>
      <c r="C52" s="30">
        <v>96575</v>
      </c>
      <c r="D52" s="30">
        <v>88805</v>
      </c>
      <c r="E52" s="30">
        <v>7770</v>
      </c>
      <c r="F52" s="30">
        <v>126120</v>
      </c>
      <c r="G52" s="30">
        <v>109993</v>
      </c>
      <c r="H52" s="30">
        <v>16127</v>
      </c>
      <c r="I52" s="30">
        <f>B52-F52+C52</f>
        <v>458780</v>
      </c>
      <c r="J52" s="33">
        <f>I52/B52</f>
        <v>0.93949726104541031</v>
      </c>
    </row>
    <row r="53" spans="1:10" ht="13.5" customHeight="1">
      <c r="A53" s="3" t="s">
        <v>89</v>
      </c>
      <c r="B53" s="31">
        <v>465821</v>
      </c>
      <c r="C53" s="30">
        <v>89598</v>
      </c>
      <c r="D53" s="30">
        <v>83941</v>
      </c>
      <c r="E53" s="30">
        <v>5657</v>
      </c>
      <c r="F53" s="30">
        <v>108045</v>
      </c>
      <c r="G53" s="30">
        <v>95105</v>
      </c>
      <c r="H53" s="30">
        <v>12940</v>
      </c>
      <c r="I53" s="30">
        <f>B53-F53+C53</f>
        <v>447374</v>
      </c>
      <c r="J53" s="33">
        <f>I53/B53</f>
        <v>0.96039895152859145</v>
      </c>
    </row>
    <row r="54" spans="1:10" ht="13.5" customHeight="1">
      <c r="A54" s="3" t="s">
        <v>90</v>
      </c>
      <c r="B54" s="31">
        <v>458155</v>
      </c>
      <c r="C54" s="30">
        <v>85951</v>
      </c>
      <c r="D54" s="30">
        <v>81346</v>
      </c>
      <c r="E54" s="30">
        <v>4605</v>
      </c>
      <c r="F54" s="30">
        <v>103955</v>
      </c>
      <c r="G54" s="30">
        <v>92731</v>
      </c>
      <c r="H54" s="30">
        <v>11224</v>
      </c>
      <c r="I54" s="30">
        <f>B54-F54+C54</f>
        <v>440151</v>
      </c>
      <c r="J54" s="33">
        <f>I54/B54</f>
        <v>0.96070325544848356</v>
      </c>
    </row>
    <row r="55" spans="1:10" ht="13.5" customHeight="1">
      <c r="A55" s="3" t="s">
        <v>91</v>
      </c>
      <c r="B55" s="31">
        <v>453748</v>
      </c>
      <c r="C55" s="30">
        <v>85795</v>
      </c>
      <c r="D55" s="30">
        <v>82098</v>
      </c>
      <c r="E55" s="30">
        <v>3697</v>
      </c>
      <c r="F55" s="30">
        <v>112167</v>
      </c>
      <c r="G55" s="30">
        <v>99482</v>
      </c>
      <c r="H55" s="30">
        <v>12685</v>
      </c>
      <c r="I55" s="30">
        <f>B55-F55+C55</f>
        <v>427376</v>
      </c>
      <c r="J55" s="33">
        <f>I55/B55</f>
        <v>0.9418796336292391</v>
      </c>
    </row>
    <row r="56" spans="1:10" ht="4.5" customHeight="1">
      <c r="A56" s="21"/>
      <c r="B56" s="29"/>
      <c r="C56" s="21"/>
      <c r="D56" s="21"/>
      <c r="E56" s="21"/>
      <c r="F56" s="21"/>
      <c r="G56" s="21"/>
      <c r="H56" s="21"/>
      <c r="I56" s="21"/>
      <c r="J56" s="78"/>
    </row>
    <row r="57" spans="1:10" ht="13.5" customHeight="1">
      <c r="A57" s="311" t="s">
        <v>94</v>
      </c>
      <c r="B57" s="311"/>
      <c r="C57" s="311"/>
      <c r="D57" s="311"/>
      <c r="E57" s="311"/>
      <c r="F57" s="311"/>
      <c r="G57" s="311"/>
      <c r="J57" s="74"/>
    </row>
    <row r="58" spans="1:10" ht="13.5" customHeight="1">
      <c r="A58" s="312" t="s">
        <v>95</v>
      </c>
      <c r="B58" s="312"/>
      <c r="C58" s="312"/>
      <c r="D58" s="312"/>
      <c r="E58" s="312"/>
      <c r="F58" s="312"/>
      <c r="G58" s="312"/>
    </row>
    <row r="59" spans="1:10" ht="13.5" customHeight="1">
      <c r="A59" s="4" t="s">
        <v>49</v>
      </c>
    </row>
    <row r="63" spans="1:10">
      <c r="A63" s="271"/>
      <c r="B63" s="271"/>
      <c r="C63" s="271"/>
      <c r="D63" s="271"/>
      <c r="E63" s="271"/>
      <c r="F63" s="271"/>
      <c r="G63" s="271"/>
      <c r="H63" s="271"/>
      <c r="I63" s="271"/>
      <c r="J63" s="271"/>
    </row>
  </sheetData>
  <mergeCells count="55">
    <mergeCell ref="A57:G57"/>
    <mergeCell ref="A58:G58"/>
    <mergeCell ref="A63:J63"/>
    <mergeCell ref="A4:C4"/>
    <mergeCell ref="A6:B6"/>
    <mergeCell ref="A7:B7"/>
    <mergeCell ref="A14:B14"/>
    <mergeCell ref="C8:I8"/>
    <mergeCell ref="A9:B9"/>
    <mergeCell ref="A10:B10"/>
    <mergeCell ref="A26:B26"/>
    <mergeCell ref="A11:B11"/>
    <mergeCell ref="A12:B12"/>
    <mergeCell ref="A15:B15"/>
    <mergeCell ref="A16:B16"/>
    <mergeCell ref="A17:B17"/>
    <mergeCell ref="A19:B19"/>
    <mergeCell ref="A39:B39"/>
    <mergeCell ref="A30:B30"/>
    <mergeCell ref="A31:B31"/>
    <mergeCell ref="A32:B32"/>
    <mergeCell ref="A34:B34"/>
    <mergeCell ref="A20:B20"/>
    <mergeCell ref="A21:B21"/>
    <mergeCell ref="A22:B22"/>
    <mergeCell ref="A24:B24"/>
    <mergeCell ref="A25:B25"/>
    <mergeCell ref="C33:I33"/>
    <mergeCell ref="C38:I38"/>
    <mergeCell ref="A35:B35"/>
    <mergeCell ref="A27:B27"/>
    <mergeCell ref="A29:B29"/>
    <mergeCell ref="A36:B36"/>
    <mergeCell ref="A37:B37"/>
    <mergeCell ref="H5:I5"/>
    <mergeCell ref="J49:J50"/>
    <mergeCell ref="I48:J48"/>
    <mergeCell ref="A40:B40"/>
    <mergeCell ref="A41:B41"/>
    <mergeCell ref="A42:B42"/>
    <mergeCell ref="C6:C7"/>
    <mergeCell ref="C18:I18"/>
    <mergeCell ref="C23:I23"/>
    <mergeCell ref="A49:A50"/>
    <mergeCell ref="C49:E49"/>
    <mergeCell ref="F49:H49"/>
    <mergeCell ref="I49:I50"/>
    <mergeCell ref="D6:D7"/>
    <mergeCell ref="E6:E7"/>
    <mergeCell ref="C28:I28"/>
    <mergeCell ref="F6:F7"/>
    <mergeCell ref="C13:I13"/>
    <mergeCell ref="G6:G7"/>
    <mergeCell ref="H6:H7"/>
    <mergeCell ref="I6:I7"/>
  </mergeCells>
  <phoneticPr fontId="2"/>
  <pageMargins left="0.59055118110236227" right="0.39370078740157483" top="0.39370078740157483" bottom="0.39370078740157483" header="0.31496062992125984" footer="0.31496062992125984"/>
  <pageSetup paperSize="9" orientation="portrait" errors="blank" r:id="rId1"/>
  <headerFooter alignWithMargins="0">
    <oddFooter>&amp;C33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heetViews>
  <sheetFormatPr defaultRowHeight="13.5" customHeight="1"/>
  <cols>
    <col min="1" max="1" width="11.625" style="1" customWidth="1"/>
    <col min="2" max="8" width="11.625" style="5" customWidth="1"/>
    <col min="9" max="16384" width="9" style="1"/>
  </cols>
  <sheetData>
    <row r="1" spans="1:8" ht="13.5" customHeight="1">
      <c r="A1" s="1" t="s">
        <v>0</v>
      </c>
    </row>
    <row r="3" spans="1:8" ht="14.25" customHeight="1">
      <c r="A3" s="2" t="s">
        <v>1</v>
      </c>
    </row>
    <row r="4" spans="1:8" ht="13.5" customHeight="1">
      <c r="A4" s="313" t="s">
        <v>2</v>
      </c>
      <c r="B4" s="313"/>
      <c r="C4" s="313"/>
      <c r="D4" s="6"/>
    </row>
    <row r="5" spans="1:8" ht="13.5" customHeight="1">
      <c r="A5" s="3" t="s">
        <v>3</v>
      </c>
      <c r="H5" s="20" t="s">
        <v>12</v>
      </c>
    </row>
    <row r="6" spans="1:8" s="3" customFormat="1" ht="13.5" customHeight="1">
      <c r="A6" s="11" t="s">
        <v>4</v>
      </c>
      <c r="B6" s="9" t="s">
        <v>5</v>
      </c>
      <c r="C6" s="9" t="s">
        <v>6</v>
      </c>
      <c r="D6" s="9" t="s">
        <v>7</v>
      </c>
      <c r="E6" s="9" t="s">
        <v>8</v>
      </c>
      <c r="F6" s="9" t="s">
        <v>9</v>
      </c>
      <c r="G6" s="9" t="s">
        <v>10</v>
      </c>
      <c r="H6" s="9" t="s">
        <v>11</v>
      </c>
    </row>
    <row r="7" spans="1:8" ht="18" customHeight="1">
      <c r="A7" s="12"/>
      <c r="B7" s="314" t="s">
        <v>13</v>
      </c>
      <c r="C7" s="314"/>
      <c r="D7" s="314"/>
      <c r="E7" s="314"/>
      <c r="F7" s="314"/>
      <c r="G7" s="314"/>
      <c r="H7" s="314"/>
    </row>
    <row r="8" spans="1:8" ht="13.5" customHeight="1">
      <c r="A8" s="12" t="s">
        <v>14</v>
      </c>
      <c r="B8" s="7">
        <v>41.73</v>
      </c>
      <c r="C8" s="7">
        <v>44.69</v>
      </c>
      <c r="D8" s="7">
        <v>43.48</v>
      </c>
      <c r="E8" s="7">
        <v>43.81</v>
      </c>
      <c r="F8" s="7">
        <v>41.44</v>
      </c>
      <c r="G8" s="7">
        <v>39.25</v>
      </c>
      <c r="H8" s="7">
        <v>39.619999999999997</v>
      </c>
    </row>
    <row r="9" spans="1:8" ht="13.5" customHeight="1">
      <c r="A9" s="13" t="s">
        <v>15</v>
      </c>
      <c r="B9" s="7">
        <v>42.06</v>
      </c>
      <c r="C9" s="7">
        <v>44.77</v>
      </c>
      <c r="D9" s="7">
        <v>43.81</v>
      </c>
      <c r="E9" s="7">
        <v>44.1</v>
      </c>
      <c r="F9" s="7">
        <v>41.88</v>
      </c>
      <c r="G9" s="7">
        <v>39.67</v>
      </c>
      <c r="H9" s="7">
        <v>39.97</v>
      </c>
    </row>
    <row r="10" spans="1:8" ht="13.5" customHeight="1">
      <c r="A10" s="13" t="s">
        <v>16</v>
      </c>
      <c r="B10" s="7">
        <v>42.38</v>
      </c>
      <c r="C10" s="7">
        <v>45.05</v>
      </c>
      <c r="D10" s="7">
        <v>44</v>
      </c>
      <c r="E10" s="7">
        <v>44.48</v>
      </c>
      <c r="F10" s="7">
        <v>42.17</v>
      </c>
      <c r="G10" s="7">
        <v>40.049999999999997</v>
      </c>
      <c r="H10" s="7">
        <v>40.340000000000003</v>
      </c>
    </row>
    <row r="11" spans="1:8" ht="13.5" customHeight="1">
      <c r="A11" s="13" t="s">
        <v>17</v>
      </c>
      <c r="B11" s="7">
        <v>42.67</v>
      </c>
      <c r="C11" s="7">
        <v>45.25</v>
      </c>
      <c r="D11" s="7">
        <v>44.32</v>
      </c>
      <c r="E11" s="7">
        <v>44.77</v>
      </c>
      <c r="F11" s="7">
        <v>42.43</v>
      </c>
      <c r="G11" s="7">
        <v>40.43</v>
      </c>
      <c r="H11" s="7">
        <v>40.659999999999997</v>
      </c>
    </row>
    <row r="12" spans="1:8" ht="13.5" customHeight="1">
      <c r="A12" s="13" t="s">
        <v>18</v>
      </c>
      <c r="B12" s="7">
        <v>43.03</v>
      </c>
      <c r="C12" s="7">
        <v>45.37</v>
      </c>
      <c r="D12" s="7">
        <v>44.62</v>
      </c>
      <c r="E12" s="7">
        <v>45.23</v>
      </c>
      <c r="F12" s="7">
        <v>42.8</v>
      </c>
      <c r="G12" s="7">
        <v>40.86</v>
      </c>
      <c r="H12" s="7">
        <v>41.05</v>
      </c>
    </row>
    <row r="13" spans="1:8" ht="13.5" customHeight="1">
      <c r="A13" s="13" t="s">
        <v>19</v>
      </c>
      <c r="B13" s="7">
        <v>43.34</v>
      </c>
      <c r="C13" s="7">
        <v>45.64</v>
      </c>
      <c r="D13" s="7">
        <v>44.95</v>
      </c>
      <c r="E13" s="7">
        <v>45.57</v>
      </c>
      <c r="F13" s="7">
        <v>43.05</v>
      </c>
      <c r="G13" s="7">
        <v>41.28</v>
      </c>
      <c r="H13" s="7">
        <v>41.39</v>
      </c>
    </row>
    <row r="14" spans="1:8" ht="13.5" customHeight="1">
      <c r="A14" s="13" t="s">
        <v>20</v>
      </c>
      <c r="B14" s="7">
        <v>43.67</v>
      </c>
      <c r="C14" s="7">
        <v>45.88</v>
      </c>
      <c r="D14" s="7">
        <v>45.18</v>
      </c>
      <c r="E14" s="7">
        <v>45.83</v>
      </c>
      <c r="F14" s="7">
        <v>43.41</v>
      </c>
      <c r="G14" s="7">
        <v>41.74</v>
      </c>
      <c r="H14" s="7">
        <v>41.73</v>
      </c>
    </row>
    <row r="15" spans="1:8" ht="13.5" customHeight="1">
      <c r="A15" s="13" t="s">
        <v>21</v>
      </c>
      <c r="B15" s="7">
        <v>43.95</v>
      </c>
      <c r="C15" s="7">
        <v>46.13</v>
      </c>
      <c r="D15" s="7">
        <v>45.45</v>
      </c>
      <c r="E15" s="7">
        <v>45.92</v>
      </c>
      <c r="F15" s="7">
        <v>43.79</v>
      </c>
      <c r="G15" s="7">
        <v>42.04</v>
      </c>
      <c r="H15" s="7">
        <v>42.05</v>
      </c>
    </row>
    <row r="16" spans="1:8" ht="13.5" customHeight="1">
      <c r="A16" s="13" t="s">
        <v>22</v>
      </c>
      <c r="B16" s="7">
        <v>44.21</v>
      </c>
      <c r="C16" s="7">
        <v>46.37</v>
      </c>
      <c r="D16" s="7">
        <v>45.69</v>
      </c>
      <c r="E16" s="7">
        <v>46.09</v>
      </c>
      <c r="F16" s="7">
        <v>44.08</v>
      </c>
      <c r="G16" s="7">
        <v>42.38</v>
      </c>
      <c r="H16" s="7">
        <v>42.27</v>
      </c>
    </row>
    <row r="17" spans="1:8" ht="13.5" customHeight="1">
      <c r="A17" s="13" t="s">
        <v>23</v>
      </c>
      <c r="B17" s="7">
        <v>44.52</v>
      </c>
      <c r="C17" s="7">
        <v>46.75</v>
      </c>
      <c r="D17" s="7">
        <v>45.88</v>
      </c>
      <c r="E17" s="7">
        <v>46.39</v>
      </c>
      <c r="F17" s="7">
        <v>44.4</v>
      </c>
      <c r="G17" s="7">
        <v>42.77</v>
      </c>
      <c r="H17" s="7">
        <v>42.58</v>
      </c>
    </row>
    <row r="18" spans="1:8" ht="13.5" customHeight="1">
      <c r="A18" s="13" t="s">
        <v>24</v>
      </c>
      <c r="B18" s="7">
        <v>44.83</v>
      </c>
      <c r="C18" s="7">
        <v>47.12</v>
      </c>
      <c r="D18" s="7">
        <v>46.2</v>
      </c>
      <c r="E18" s="7">
        <v>46.66</v>
      </c>
      <c r="F18" s="7">
        <v>44.61</v>
      </c>
      <c r="G18" s="7">
        <v>43.14</v>
      </c>
      <c r="H18" s="7">
        <v>42.95</v>
      </c>
    </row>
    <row r="19" spans="1:8" ht="13.5" customHeight="1">
      <c r="A19" s="13" t="s">
        <v>25</v>
      </c>
      <c r="B19" s="7">
        <v>45.11</v>
      </c>
      <c r="C19" s="7">
        <v>47.45</v>
      </c>
      <c r="D19" s="7">
        <v>46.49</v>
      </c>
      <c r="E19" s="7">
        <v>46.94</v>
      </c>
      <c r="F19" s="7">
        <v>44.89</v>
      </c>
      <c r="G19" s="7">
        <v>43.44</v>
      </c>
      <c r="H19" s="7">
        <v>43.25</v>
      </c>
    </row>
    <row r="20" spans="1:8" ht="13.5" customHeight="1">
      <c r="A20" s="13" t="s">
        <v>26</v>
      </c>
      <c r="B20" s="7">
        <v>45.4</v>
      </c>
      <c r="C20" s="7">
        <v>47.73</v>
      </c>
      <c r="D20" s="7">
        <v>46.61</v>
      </c>
      <c r="E20" s="7">
        <v>47.27</v>
      </c>
      <c r="F20" s="7">
        <v>45.18</v>
      </c>
      <c r="G20" s="7">
        <v>43.85</v>
      </c>
      <c r="H20" s="7">
        <v>43.53</v>
      </c>
    </row>
    <row r="21" spans="1:8" ht="13.5" customHeight="1">
      <c r="A21" s="13" t="s">
        <v>27</v>
      </c>
      <c r="B21" s="7">
        <v>45.15</v>
      </c>
      <c r="C21" s="7">
        <v>47.38</v>
      </c>
      <c r="D21" s="7">
        <v>46.23</v>
      </c>
      <c r="E21" s="7">
        <v>47.11</v>
      </c>
      <c r="F21" s="7">
        <v>44.97</v>
      </c>
      <c r="G21" s="7">
        <v>43.66</v>
      </c>
      <c r="H21" s="7">
        <v>43.38</v>
      </c>
    </row>
    <row r="22" spans="1:8" ht="13.5" customHeight="1">
      <c r="A22" s="13" t="s">
        <v>28</v>
      </c>
      <c r="B22" s="7">
        <v>45.48</v>
      </c>
      <c r="C22" s="7">
        <v>47.54</v>
      </c>
      <c r="D22" s="7">
        <v>46.35</v>
      </c>
      <c r="E22" s="7">
        <v>47.52</v>
      </c>
      <c r="F22" s="7">
        <v>45.27</v>
      </c>
      <c r="G22" s="7">
        <v>44.06</v>
      </c>
      <c r="H22" s="7">
        <v>43.81</v>
      </c>
    </row>
    <row r="23" spans="1:8" ht="18" customHeight="1">
      <c r="A23" s="12"/>
      <c r="B23" s="314" t="s">
        <v>29</v>
      </c>
      <c r="C23" s="314"/>
      <c r="D23" s="314"/>
      <c r="E23" s="314"/>
      <c r="F23" s="314"/>
      <c r="G23" s="314"/>
      <c r="H23" s="314"/>
    </row>
    <row r="24" spans="1:8" ht="13.5" customHeight="1">
      <c r="A24" s="12" t="s">
        <v>14</v>
      </c>
      <c r="B24" s="7">
        <v>40.47</v>
      </c>
      <c r="C24" s="7">
        <v>43.17</v>
      </c>
      <c r="D24" s="7">
        <v>41.84</v>
      </c>
      <c r="E24" s="7">
        <v>42.41</v>
      </c>
      <c r="F24" s="7">
        <v>40.24</v>
      </c>
      <c r="G24" s="7">
        <v>38.17</v>
      </c>
      <c r="H24" s="7">
        <v>38.67</v>
      </c>
    </row>
    <row r="25" spans="1:8" ht="13.5" customHeight="1">
      <c r="A25" s="13" t="s">
        <v>15</v>
      </c>
      <c r="B25" s="7">
        <v>40.78</v>
      </c>
      <c r="C25" s="7">
        <v>43.28</v>
      </c>
      <c r="D25" s="7">
        <v>42.14</v>
      </c>
      <c r="E25" s="7">
        <v>42.68</v>
      </c>
      <c r="F25" s="7">
        <v>40.64</v>
      </c>
      <c r="G25" s="7">
        <v>38.53</v>
      </c>
      <c r="H25" s="7">
        <v>38.97</v>
      </c>
    </row>
    <row r="26" spans="1:8" ht="13.5" customHeight="1">
      <c r="A26" s="13" t="s">
        <v>16</v>
      </c>
      <c r="B26" s="7">
        <v>41.07</v>
      </c>
      <c r="C26" s="7">
        <v>43.56</v>
      </c>
      <c r="D26" s="7">
        <v>42.34</v>
      </c>
      <c r="E26" s="7">
        <v>43.03</v>
      </c>
      <c r="F26" s="7">
        <v>40.880000000000003</v>
      </c>
      <c r="G26" s="7">
        <v>38.92</v>
      </c>
      <c r="H26" s="7">
        <v>39.340000000000003</v>
      </c>
    </row>
    <row r="27" spans="1:8" ht="13.5" customHeight="1">
      <c r="A27" s="13" t="s">
        <v>17</v>
      </c>
      <c r="B27" s="7">
        <v>41.34</v>
      </c>
      <c r="C27" s="7">
        <v>43.76</v>
      </c>
      <c r="D27" s="7">
        <v>42.67</v>
      </c>
      <c r="E27" s="7">
        <v>43.31</v>
      </c>
      <c r="F27" s="7">
        <v>41.1</v>
      </c>
      <c r="G27" s="7">
        <v>39.270000000000003</v>
      </c>
      <c r="H27" s="7">
        <v>39.590000000000003</v>
      </c>
    </row>
    <row r="28" spans="1:8" ht="13.5" customHeight="1">
      <c r="A28" s="13" t="s">
        <v>18</v>
      </c>
      <c r="B28" s="7">
        <v>41.69</v>
      </c>
      <c r="C28" s="7">
        <v>43.86</v>
      </c>
      <c r="D28" s="7">
        <v>42.97</v>
      </c>
      <c r="E28" s="7">
        <v>43.77</v>
      </c>
      <c r="F28" s="7">
        <v>41.5</v>
      </c>
      <c r="G28" s="7">
        <v>39.659999999999997</v>
      </c>
      <c r="H28" s="7">
        <v>39.94</v>
      </c>
    </row>
    <row r="29" spans="1:8" ht="13.5" customHeight="1">
      <c r="A29" s="13" t="s">
        <v>19</v>
      </c>
      <c r="B29" s="7">
        <v>42</v>
      </c>
      <c r="C29" s="7">
        <v>44.12</v>
      </c>
      <c r="D29" s="7">
        <v>43.26</v>
      </c>
      <c r="E29" s="7">
        <v>44.07</v>
      </c>
      <c r="F29" s="7">
        <v>41.78</v>
      </c>
      <c r="G29" s="7">
        <v>40.020000000000003</v>
      </c>
      <c r="H29" s="7">
        <v>40.299999999999997</v>
      </c>
    </row>
    <row r="30" spans="1:8" ht="13.5" customHeight="1">
      <c r="A30" s="13" t="s">
        <v>20</v>
      </c>
      <c r="B30" s="7">
        <v>42.3</v>
      </c>
      <c r="C30" s="7">
        <v>44.34</v>
      </c>
      <c r="D30" s="7">
        <v>43.47</v>
      </c>
      <c r="E30" s="7">
        <v>44.3</v>
      </c>
      <c r="F30" s="7">
        <v>42.12</v>
      </c>
      <c r="G30" s="7">
        <v>40.450000000000003</v>
      </c>
      <c r="H30" s="7">
        <v>40.630000000000003</v>
      </c>
    </row>
    <row r="31" spans="1:8" ht="13.5" customHeight="1">
      <c r="A31" s="13" t="s">
        <v>21</v>
      </c>
      <c r="B31" s="7">
        <v>42.56</v>
      </c>
      <c r="C31" s="7">
        <v>44.59</v>
      </c>
      <c r="D31" s="7">
        <v>43.68</v>
      </c>
      <c r="E31" s="7">
        <v>44.39</v>
      </c>
      <c r="F31" s="7">
        <v>42.49</v>
      </c>
      <c r="G31" s="7">
        <v>40.72</v>
      </c>
      <c r="H31" s="7">
        <v>40.92</v>
      </c>
    </row>
    <row r="32" spans="1:8" ht="13.5" customHeight="1">
      <c r="A32" s="13" t="s">
        <v>22</v>
      </c>
      <c r="B32" s="7">
        <v>42.82</v>
      </c>
      <c r="C32" s="7">
        <v>44.82</v>
      </c>
      <c r="D32" s="7">
        <v>43.95</v>
      </c>
      <c r="E32" s="7">
        <v>44.59</v>
      </c>
      <c r="F32" s="7">
        <v>42.78</v>
      </c>
      <c r="G32" s="7">
        <v>41.04</v>
      </c>
      <c r="H32" s="7">
        <v>41.13</v>
      </c>
    </row>
    <row r="33" spans="1:8" ht="13.5" customHeight="1">
      <c r="A33" s="13" t="s">
        <v>23</v>
      </c>
      <c r="B33" s="7">
        <v>43.12</v>
      </c>
      <c r="C33" s="7">
        <v>45.23</v>
      </c>
      <c r="D33" s="7">
        <v>44.13</v>
      </c>
      <c r="E33" s="7">
        <v>44.82</v>
      </c>
      <c r="F33" s="7">
        <v>43.06</v>
      </c>
      <c r="G33" s="7">
        <v>41.44</v>
      </c>
      <c r="H33" s="7">
        <v>41.46</v>
      </c>
    </row>
    <row r="34" spans="1:8" ht="13.5" customHeight="1">
      <c r="A34" s="13" t="s">
        <v>24</v>
      </c>
      <c r="B34" s="7">
        <v>43.4</v>
      </c>
      <c r="C34" s="7">
        <v>45.56</v>
      </c>
      <c r="D34" s="7">
        <v>44.41</v>
      </c>
      <c r="E34" s="7">
        <v>45.1</v>
      </c>
      <c r="F34" s="7">
        <v>43.27</v>
      </c>
      <c r="G34" s="7">
        <v>41.78</v>
      </c>
      <c r="H34" s="7">
        <v>41.77</v>
      </c>
    </row>
    <row r="35" spans="1:8" ht="13.5" customHeight="1">
      <c r="A35" s="13" t="s">
        <v>25</v>
      </c>
      <c r="B35" s="7">
        <v>43.66</v>
      </c>
      <c r="C35" s="7">
        <v>45.85</v>
      </c>
      <c r="D35" s="7">
        <v>44.69</v>
      </c>
      <c r="E35" s="7">
        <v>45.37</v>
      </c>
      <c r="F35" s="7">
        <v>43.53</v>
      </c>
      <c r="G35" s="7">
        <v>42.06</v>
      </c>
      <c r="H35" s="7">
        <v>41.98</v>
      </c>
    </row>
    <row r="36" spans="1:8" ht="13.5" customHeight="1">
      <c r="A36" s="13" t="s">
        <v>26</v>
      </c>
      <c r="B36" s="7">
        <v>43.91</v>
      </c>
      <c r="C36" s="7">
        <v>46.14</v>
      </c>
      <c r="D36" s="7">
        <v>44.8</v>
      </c>
      <c r="E36" s="7">
        <v>45.7</v>
      </c>
      <c r="F36" s="7">
        <v>43.82</v>
      </c>
      <c r="G36" s="7">
        <v>42.35</v>
      </c>
      <c r="H36" s="7">
        <v>42.23</v>
      </c>
    </row>
    <row r="37" spans="1:8" ht="13.5" customHeight="1">
      <c r="A37" s="13" t="s">
        <v>27</v>
      </c>
      <c r="B37" s="7">
        <v>43.69</v>
      </c>
      <c r="C37" s="7">
        <v>45.87</v>
      </c>
      <c r="D37" s="7">
        <v>44.47</v>
      </c>
      <c r="E37" s="7">
        <v>45.43</v>
      </c>
      <c r="F37" s="7">
        <v>43.59</v>
      </c>
      <c r="G37" s="7">
        <v>42.19</v>
      </c>
      <c r="H37" s="7">
        <v>42.09</v>
      </c>
    </row>
    <row r="38" spans="1:8" ht="13.5" customHeight="1">
      <c r="A38" s="13" t="s">
        <v>28</v>
      </c>
      <c r="B38" s="7">
        <v>43.98</v>
      </c>
      <c r="C38" s="7">
        <v>46.01</v>
      </c>
      <c r="D38" s="7">
        <v>44.52</v>
      </c>
      <c r="E38" s="7">
        <v>45.87</v>
      </c>
      <c r="F38" s="7">
        <v>43.86</v>
      </c>
      <c r="G38" s="7">
        <v>42.63</v>
      </c>
      <c r="H38" s="7">
        <v>42.48</v>
      </c>
    </row>
    <row r="39" spans="1:8" ht="13.5" customHeight="1">
      <c r="A39" s="12"/>
      <c r="B39" s="314" t="s">
        <v>30</v>
      </c>
      <c r="C39" s="314"/>
      <c r="D39" s="314"/>
      <c r="E39" s="314"/>
      <c r="F39" s="314"/>
      <c r="G39" s="314"/>
      <c r="H39" s="314"/>
    </row>
    <row r="40" spans="1:8" ht="13.5" customHeight="1">
      <c r="A40" s="12" t="s">
        <v>14</v>
      </c>
      <c r="B40" s="7">
        <v>42.96</v>
      </c>
      <c r="C40" s="7">
        <v>46.2</v>
      </c>
      <c r="D40" s="7">
        <v>45.07</v>
      </c>
      <c r="E40" s="7">
        <v>45.21</v>
      </c>
      <c r="F40" s="7">
        <v>42.61</v>
      </c>
      <c r="G40" s="7">
        <v>40.26</v>
      </c>
      <c r="H40" s="7">
        <v>40.56</v>
      </c>
    </row>
    <row r="41" spans="1:8" ht="13.5" customHeight="1">
      <c r="A41" s="13" t="s">
        <v>15</v>
      </c>
      <c r="B41" s="7">
        <v>43.32</v>
      </c>
      <c r="C41" s="7">
        <v>46.24</v>
      </c>
      <c r="D41" s="7">
        <v>45.43</v>
      </c>
      <c r="E41" s="7">
        <v>45.51</v>
      </c>
      <c r="F41" s="7">
        <v>43.07</v>
      </c>
      <c r="G41" s="7">
        <v>40.75</v>
      </c>
      <c r="H41" s="7">
        <v>40.97</v>
      </c>
    </row>
    <row r="42" spans="1:8" ht="13.5" customHeight="1">
      <c r="A42" s="13" t="s">
        <v>16</v>
      </c>
      <c r="B42" s="7">
        <v>43.65</v>
      </c>
      <c r="C42" s="7">
        <v>46.51</v>
      </c>
      <c r="D42" s="7">
        <v>45.61</v>
      </c>
      <c r="E42" s="7">
        <v>45.93</v>
      </c>
      <c r="F42" s="7">
        <v>43.42</v>
      </c>
      <c r="G42" s="7">
        <v>41.12</v>
      </c>
      <c r="H42" s="7">
        <v>41.34</v>
      </c>
    </row>
    <row r="43" spans="1:8" ht="13.5" customHeight="1">
      <c r="A43" s="13" t="s">
        <v>17</v>
      </c>
      <c r="B43" s="7">
        <v>43.97</v>
      </c>
      <c r="C43" s="7">
        <v>46.73</v>
      </c>
      <c r="D43" s="7">
        <v>45.91</v>
      </c>
      <c r="E43" s="7">
        <v>46.22</v>
      </c>
      <c r="F43" s="7">
        <v>43.72</v>
      </c>
      <c r="G43" s="7">
        <v>41.5</v>
      </c>
      <c r="H43" s="7">
        <v>41.72</v>
      </c>
    </row>
    <row r="44" spans="1:8" ht="13.5" customHeight="1">
      <c r="A44" s="13" t="s">
        <v>18</v>
      </c>
      <c r="B44" s="7">
        <v>44.33</v>
      </c>
      <c r="C44" s="7">
        <v>46.86</v>
      </c>
      <c r="D44" s="7">
        <v>46.21</v>
      </c>
      <c r="E44" s="7">
        <v>46.68</v>
      </c>
      <c r="F44" s="7">
        <v>44.05</v>
      </c>
      <c r="G44" s="7">
        <v>41.98</v>
      </c>
      <c r="H44" s="7">
        <v>42.15</v>
      </c>
    </row>
    <row r="45" spans="1:8" ht="13.5" customHeight="1">
      <c r="A45" s="13" t="s">
        <v>19</v>
      </c>
      <c r="B45" s="7">
        <v>44.65</v>
      </c>
      <c r="C45" s="7">
        <v>47.13</v>
      </c>
      <c r="D45" s="7">
        <v>46.57</v>
      </c>
      <c r="E45" s="7">
        <v>47.06</v>
      </c>
      <c r="F45" s="7">
        <v>44.26</v>
      </c>
      <c r="G45" s="7">
        <v>42.45</v>
      </c>
      <c r="H45" s="7">
        <v>42.47</v>
      </c>
    </row>
    <row r="46" spans="1:8" ht="13.5" customHeight="1">
      <c r="A46" s="13" t="s">
        <v>20</v>
      </c>
      <c r="B46" s="7">
        <v>44.99</v>
      </c>
      <c r="C46" s="7">
        <v>47.39</v>
      </c>
      <c r="D46" s="7">
        <v>46.84</v>
      </c>
      <c r="E46" s="7">
        <v>47.35</v>
      </c>
      <c r="F46" s="7">
        <v>44.65</v>
      </c>
      <c r="G46" s="7">
        <v>42.94</v>
      </c>
      <c r="H46" s="7">
        <v>42.81</v>
      </c>
    </row>
    <row r="47" spans="1:8" ht="13.5" customHeight="1">
      <c r="A47" s="13" t="s">
        <v>21</v>
      </c>
      <c r="B47" s="7">
        <v>45.29</v>
      </c>
      <c r="C47" s="7">
        <v>47.64</v>
      </c>
      <c r="D47" s="7">
        <v>47.16</v>
      </c>
      <c r="E47" s="7">
        <v>47.44</v>
      </c>
      <c r="F47" s="7">
        <v>45.03</v>
      </c>
      <c r="G47" s="7">
        <v>43.27</v>
      </c>
      <c r="H47" s="7">
        <v>43.14</v>
      </c>
    </row>
    <row r="48" spans="1:8" ht="13.5" customHeight="1">
      <c r="A48" s="13" t="s">
        <v>22</v>
      </c>
      <c r="B48" s="7">
        <v>45.55</v>
      </c>
      <c r="C48" s="7">
        <v>47.91</v>
      </c>
      <c r="D48" s="7">
        <v>47.36</v>
      </c>
      <c r="E48" s="7">
        <v>47.56</v>
      </c>
      <c r="F48" s="7">
        <v>45.32</v>
      </c>
      <c r="G48" s="7">
        <v>43.63</v>
      </c>
      <c r="H48" s="7">
        <v>43.39</v>
      </c>
    </row>
    <row r="49" spans="1:8" ht="13.5" customHeight="1">
      <c r="A49" s="13" t="s">
        <v>23</v>
      </c>
      <c r="B49" s="7">
        <v>45.86</v>
      </c>
      <c r="C49" s="7">
        <v>48.26</v>
      </c>
      <c r="D49" s="7">
        <v>47.56</v>
      </c>
      <c r="E49" s="7">
        <v>47.93</v>
      </c>
      <c r="F49" s="7">
        <v>45.67</v>
      </c>
      <c r="G49" s="7">
        <v>44</v>
      </c>
      <c r="H49" s="7">
        <v>43.68</v>
      </c>
    </row>
    <row r="50" spans="1:8" ht="13.5" customHeight="1">
      <c r="A50" s="13" t="s">
        <v>24</v>
      </c>
      <c r="B50" s="7">
        <v>46.19</v>
      </c>
      <c r="C50" s="7">
        <v>48.66</v>
      </c>
      <c r="D50" s="7">
        <v>47.9</v>
      </c>
      <c r="E50" s="7">
        <v>48.2</v>
      </c>
      <c r="F50" s="7">
        <v>45.89</v>
      </c>
      <c r="G50" s="7">
        <v>44.39</v>
      </c>
      <c r="H50" s="7">
        <v>44.09</v>
      </c>
    </row>
    <row r="51" spans="1:8" ht="13.5" customHeight="1">
      <c r="A51" s="13" t="s">
        <v>25</v>
      </c>
      <c r="B51" s="7">
        <v>46.51</v>
      </c>
      <c r="C51" s="7">
        <v>49.04</v>
      </c>
      <c r="D51" s="7">
        <v>48.21</v>
      </c>
      <c r="E51" s="7">
        <v>48.49</v>
      </c>
      <c r="F51" s="7">
        <v>46.18</v>
      </c>
      <c r="G51" s="7">
        <v>44.72</v>
      </c>
      <c r="H51" s="7">
        <v>44.47</v>
      </c>
    </row>
    <row r="52" spans="1:8" ht="13.5" customHeight="1">
      <c r="A52" s="13" t="s">
        <v>26</v>
      </c>
      <c r="B52" s="7">
        <v>46.82</v>
      </c>
      <c r="C52" s="7">
        <v>49.31</v>
      </c>
      <c r="D52" s="7">
        <v>48.33</v>
      </c>
      <c r="E52" s="7">
        <v>48.8</v>
      </c>
      <c r="F52" s="7">
        <v>46.47</v>
      </c>
      <c r="G52" s="7">
        <v>45.23</v>
      </c>
      <c r="H52" s="7">
        <v>44.8</v>
      </c>
    </row>
    <row r="53" spans="1:8" ht="13.5" customHeight="1">
      <c r="A53" s="13" t="s">
        <v>27</v>
      </c>
      <c r="B53" s="7">
        <v>46.58</v>
      </c>
      <c r="C53" s="7">
        <v>48.87</v>
      </c>
      <c r="D53" s="7">
        <v>47.88</v>
      </c>
      <c r="E53" s="7">
        <v>48.76</v>
      </c>
      <c r="F53" s="7">
        <v>46.28</v>
      </c>
      <c r="G53" s="7">
        <v>45.01</v>
      </c>
      <c r="H53" s="7">
        <v>44.63</v>
      </c>
    </row>
    <row r="54" spans="1:8" ht="13.5" customHeight="1">
      <c r="A54" s="13" t="s">
        <v>28</v>
      </c>
      <c r="B54" s="123">
        <v>46.91</v>
      </c>
      <c r="C54" s="123">
        <v>49.04</v>
      </c>
      <c r="D54" s="123">
        <v>48.08</v>
      </c>
      <c r="E54" s="123">
        <v>49.14</v>
      </c>
      <c r="F54" s="123">
        <v>46.59</v>
      </c>
      <c r="G54" s="123">
        <v>45.37</v>
      </c>
      <c r="H54" s="123">
        <v>45.09</v>
      </c>
    </row>
    <row r="55" spans="1:8" ht="4.5" customHeight="1">
      <c r="A55" s="14"/>
      <c r="B55" s="10"/>
      <c r="C55" s="10"/>
      <c r="D55" s="10"/>
      <c r="E55" s="10"/>
      <c r="F55" s="10"/>
      <c r="G55" s="10"/>
      <c r="H55" s="10"/>
    </row>
    <row r="56" spans="1:8" ht="13.5" customHeight="1">
      <c r="A56" s="4" t="s">
        <v>31</v>
      </c>
      <c r="B56" s="8"/>
      <c r="C56" s="8"/>
      <c r="D56" s="8"/>
      <c r="E56" s="8"/>
      <c r="F56" s="8"/>
      <c r="G56" s="8"/>
      <c r="H56" s="8"/>
    </row>
    <row r="57" spans="1:8" ht="13.5" customHeight="1">
      <c r="A57" s="4"/>
      <c r="B57" s="8"/>
      <c r="C57" s="8"/>
      <c r="D57" s="8"/>
      <c r="E57" s="8"/>
      <c r="F57" s="8"/>
      <c r="G57" s="8"/>
      <c r="H57" s="8"/>
    </row>
    <row r="58" spans="1:8" ht="13.5" customHeight="1">
      <c r="A58" s="4"/>
      <c r="B58" s="8"/>
      <c r="C58" s="8"/>
      <c r="D58" s="8"/>
      <c r="E58" s="8"/>
      <c r="F58" s="8"/>
      <c r="G58" s="8"/>
      <c r="H58" s="8"/>
    </row>
    <row r="59" spans="1:8" ht="13.5" customHeight="1">
      <c r="A59" s="4"/>
      <c r="B59" s="8"/>
      <c r="C59" s="8"/>
      <c r="D59" s="8"/>
      <c r="E59" s="8"/>
      <c r="F59" s="8"/>
      <c r="G59" s="8"/>
      <c r="H59" s="8"/>
    </row>
    <row r="60" spans="1:8" ht="13.5" customHeight="1">
      <c r="A60" s="4"/>
      <c r="B60" s="8"/>
      <c r="C60" s="8"/>
      <c r="D60" s="8"/>
      <c r="E60" s="8"/>
      <c r="F60" s="8"/>
      <c r="G60" s="8"/>
      <c r="H60" s="8"/>
    </row>
    <row r="61" spans="1:8" ht="13.5" customHeight="1">
      <c r="A61" s="4"/>
      <c r="B61" s="8"/>
      <c r="C61" s="8"/>
      <c r="D61" s="8"/>
      <c r="E61" s="8"/>
      <c r="F61" s="8"/>
      <c r="G61" s="8"/>
      <c r="H61" s="8"/>
    </row>
    <row r="62" spans="1:8" ht="13.5" customHeight="1">
      <c r="A62" s="4"/>
      <c r="B62" s="8"/>
      <c r="C62" s="8"/>
      <c r="D62" s="8"/>
      <c r="E62" s="8"/>
      <c r="F62" s="8"/>
      <c r="G62" s="8"/>
      <c r="H62" s="8"/>
    </row>
    <row r="63" spans="1:8" ht="13.5" customHeight="1">
      <c r="A63" s="4"/>
      <c r="B63" s="8"/>
      <c r="C63" s="8"/>
      <c r="D63" s="8"/>
      <c r="E63" s="8"/>
      <c r="F63" s="8"/>
      <c r="G63" s="8"/>
      <c r="H63" s="8"/>
    </row>
    <row r="64" spans="1:8" ht="13.5" customHeight="1">
      <c r="A64" s="271"/>
      <c r="B64" s="271"/>
      <c r="C64" s="271"/>
      <c r="D64" s="271"/>
      <c r="E64" s="271"/>
      <c r="F64" s="271"/>
      <c r="G64" s="271"/>
      <c r="H64" s="271"/>
    </row>
  </sheetData>
  <mergeCells count="5">
    <mergeCell ref="A64:H64"/>
    <mergeCell ref="A4:C4"/>
    <mergeCell ref="B7:H7"/>
    <mergeCell ref="B23:H23"/>
    <mergeCell ref="B39:H39"/>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&amp;C34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selection activeCell="B7" sqref="B7"/>
    </sheetView>
  </sheetViews>
  <sheetFormatPr defaultRowHeight="13.5"/>
  <sheetData>
    <row r="1" spans="1:13">
      <c r="E1" s="246" t="s">
        <v>426</v>
      </c>
      <c r="F1" s="246"/>
      <c r="G1" s="95"/>
      <c r="H1" s="95"/>
      <c r="I1" s="95"/>
      <c r="J1" s="95"/>
      <c r="K1" s="95"/>
      <c r="L1" s="96" t="s">
        <v>427</v>
      </c>
      <c r="M1" s="97"/>
    </row>
    <row r="2" spans="1:13">
      <c r="A2" s="79" t="s">
        <v>322</v>
      </c>
      <c r="B2" s="80" t="s">
        <v>323</v>
      </c>
      <c r="C2" s="81" t="s">
        <v>324</v>
      </c>
      <c r="E2" s="98" t="s">
        <v>428</v>
      </c>
      <c r="F2" s="98" t="s">
        <v>429</v>
      </c>
      <c r="G2" s="99" t="s">
        <v>430</v>
      </c>
      <c r="H2" s="99" t="s">
        <v>431</v>
      </c>
      <c r="I2" s="99" t="s">
        <v>432</v>
      </c>
      <c r="J2" s="99" t="s">
        <v>433</v>
      </c>
      <c r="K2" s="99" t="s">
        <v>434</v>
      </c>
      <c r="L2" s="100" t="s">
        <v>435</v>
      </c>
      <c r="M2" s="99" t="s">
        <v>254</v>
      </c>
    </row>
    <row r="3" spans="1:13">
      <c r="A3" s="82" t="s">
        <v>325</v>
      </c>
      <c r="B3" s="83">
        <v>1973</v>
      </c>
      <c r="C3" s="83">
        <v>1830</v>
      </c>
      <c r="E3" s="101" t="s">
        <v>436</v>
      </c>
      <c r="F3" s="45">
        <v>88540</v>
      </c>
      <c r="G3" s="57">
        <v>111255</v>
      </c>
      <c r="H3" s="57">
        <v>96037</v>
      </c>
      <c r="I3" s="57">
        <v>119268</v>
      </c>
      <c r="J3" s="57">
        <v>52218</v>
      </c>
      <c r="K3" s="57">
        <v>86378</v>
      </c>
      <c r="L3" s="57">
        <v>553696</v>
      </c>
      <c r="M3" s="57">
        <v>162027</v>
      </c>
    </row>
    <row r="4" spans="1:13">
      <c r="A4" s="84" t="s">
        <v>326</v>
      </c>
      <c r="B4" s="83">
        <v>1949</v>
      </c>
      <c r="C4" s="83">
        <v>1890</v>
      </c>
      <c r="E4" s="101" t="s">
        <v>437</v>
      </c>
      <c r="F4" s="45">
        <v>77010</v>
      </c>
      <c r="G4" s="57">
        <v>100005</v>
      </c>
      <c r="H4" s="57">
        <v>85833</v>
      </c>
      <c r="I4" s="57">
        <v>124252</v>
      </c>
      <c r="J4" s="57">
        <v>66141</v>
      </c>
      <c r="K4" s="57">
        <v>92542</v>
      </c>
      <c r="L4" s="57">
        <v>545783</v>
      </c>
      <c r="M4" s="57">
        <v>170999</v>
      </c>
    </row>
    <row r="5" spans="1:13">
      <c r="A5" s="84" t="s">
        <v>327</v>
      </c>
      <c r="B5" s="83">
        <v>2001</v>
      </c>
      <c r="C5" s="83">
        <v>1853</v>
      </c>
      <c r="E5" s="101" t="s">
        <v>438</v>
      </c>
      <c r="F5" s="45">
        <v>69123</v>
      </c>
      <c r="G5" s="57">
        <v>92647</v>
      </c>
      <c r="H5" s="57">
        <v>74717</v>
      </c>
      <c r="I5" s="57">
        <v>120809</v>
      </c>
      <c r="J5" s="57">
        <v>73480</v>
      </c>
      <c r="K5" s="57">
        <v>92874</v>
      </c>
      <c r="L5" s="57">
        <v>523650</v>
      </c>
      <c r="M5" s="57">
        <v>178151</v>
      </c>
    </row>
    <row r="6" spans="1:13">
      <c r="A6" s="84" t="s">
        <v>328</v>
      </c>
      <c r="B6" s="83">
        <v>1961</v>
      </c>
      <c r="C6" s="83">
        <v>1828</v>
      </c>
      <c r="E6" s="101" t="s">
        <v>439</v>
      </c>
      <c r="F6" s="45">
        <v>63499</v>
      </c>
      <c r="G6" s="57">
        <v>86524</v>
      </c>
      <c r="H6" s="57">
        <v>70205</v>
      </c>
      <c r="I6" s="57">
        <v>119454</v>
      </c>
      <c r="J6" s="57">
        <v>76159</v>
      </c>
      <c r="K6" s="57">
        <v>93274</v>
      </c>
      <c r="L6" s="57">
        <v>509115</v>
      </c>
      <c r="M6" s="57">
        <v>177817</v>
      </c>
    </row>
    <row r="7" spans="1:13">
      <c r="A7" s="84" t="s">
        <v>329</v>
      </c>
      <c r="B7" s="85">
        <v>1950</v>
      </c>
      <c r="C7" s="85">
        <v>1859</v>
      </c>
      <c r="E7" s="101" t="s">
        <v>440</v>
      </c>
      <c r="F7" s="45">
        <v>60105</v>
      </c>
      <c r="G7" s="57">
        <v>81446</v>
      </c>
      <c r="H7" s="57">
        <v>66991</v>
      </c>
      <c r="I7" s="57">
        <v>116594</v>
      </c>
      <c r="J7" s="57">
        <v>79455</v>
      </c>
      <c r="K7" s="57">
        <v>94408</v>
      </c>
      <c r="L7" s="57">
        <v>498999</v>
      </c>
      <c r="M7" s="57">
        <v>185819</v>
      </c>
    </row>
    <row r="8" spans="1:13">
      <c r="A8" s="84" t="s">
        <v>330</v>
      </c>
      <c r="B8" s="86">
        <v>1868</v>
      </c>
      <c r="C8" s="86">
        <v>1865</v>
      </c>
      <c r="E8" s="101" t="s">
        <v>441</v>
      </c>
      <c r="F8" s="45">
        <v>55270</v>
      </c>
      <c r="G8" s="57">
        <v>80657</v>
      </c>
      <c r="H8" s="57">
        <v>65046</v>
      </c>
      <c r="I8" s="57">
        <v>113955</v>
      </c>
      <c r="J8" s="57">
        <v>79314</v>
      </c>
      <c r="K8" s="57">
        <v>94344</v>
      </c>
      <c r="L8" s="57">
        <v>488586</v>
      </c>
      <c r="M8" s="57">
        <v>191407</v>
      </c>
    </row>
    <row r="9" spans="1:13">
      <c r="A9" s="84" t="s">
        <v>331</v>
      </c>
      <c r="B9" s="87">
        <v>1884</v>
      </c>
      <c r="C9" s="87">
        <v>1883</v>
      </c>
      <c r="E9" s="101" t="s">
        <v>442</v>
      </c>
      <c r="F9" s="45">
        <v>52112</v>
      </c>
      <c r="G9" s="57">
        <v>76246</v>
      </c>
      <c r="H9" s="57">
        <v>59841</v>
      </c>
      <c r="I9" s="57">
        <v>109654</v>
      </c>
      <c r="J9" s="57">
        <v>77510</v>
      </c>
      <c r="K9" s="57">
        <v>90824</v>
      </c>
      <c r="L9" s="57">
        <v>466187</v>
      </c>
      <c r="M9" s="57">
        <v>190894</v>
      </c>
    </row>
    <row r="10" spans="1:13">
      <c r="A10" s="84" t="s">
        <v>332</v>
      </c>
      <c r="B10" s="83">
        <v>1946</v>
      </c>
      <c r="C10" s="83">
        <v>1890</v>
      </c>
      <c r="E10" s="101" t="s">
        <v>443</v>
      </c>
      <c r="F10" s="45">
        <v>53495</v>
      </c>
      <c r="G10" s="45">
        <v>74385</v>
      </c>
      <c r="H10" s="45">
        <v>56876</v>
      </c>
      <c r="I10" s="45">
        <v>109742</v>
      </c>
      <c r="J10" s="45">
        <v>76041</v>
      </c>
      <c r="K10" s="45">
        <v>92108</v>
      </c>
      <c r="L10" s="45">
        <v>462647</v>
      </c>
      <c r="M10" s="45">
        <v>198653</v>
      </c>
    </row>
    <row r="11" spans="1:13">
      <c r="A11" s="84" t="s">
        <v>333</v>
      </c>
      <c r="B11" s="83">
        <v>1855</v>
      </c>
      <c r="C11" s="83">
        <v>1765</v>
      </c>
      <c r="E11" s="101" t="s">
        <v>444</v>
      </c>
      <c r="F11" s="102">
        <v>52395</v>
      </c>
      <c r="G11" s="102">
        <v>73022</v>
      </c>
      <c r="H11" s="102">
        <v>55195</v>
      </c>
      <c r="I11" s="102">
        <v>107044</v>
      </c>
      <c r="J11" s="102">
        <v>74274</v>
      </c>
      <c r="K11" s="102">
        <v>91818</v>
      </c>
      <c r="L11" s="102">
        <v>453748</v>
      </c>
      <c r="M11" s="102">
        <v>209343</v>
      </c>
    </row>
    <row r="12" spans="1:13">
      <c r="A12" s="84" t="s">
        <v>334</v>
      </c>
      <c r="B12" s="85">
        <v>1924</v>
      </c>
      <c r="C12" s="85">
        <v>1709</v>
      </c>
      <c r="E12" s="101" t="s">
        <v>352</v>
      </c>
      <c r="F12" s="102">
        <v>51137</v>
      </c>
      <c r="G12" s="102">
        <v>73569</v>
      </c>
      <c r="H12" s="102">
        <v>52194</v>
      </c>
      <c r="I12" s="102">
        <v>105564</v>
      </c>
      <c r="J12" s="102">
        <v>73761</v>
      </c>
      <c r="K12" s="102">
        <v>89656</v>
      </c>
      <c r="L12" s="102">
        <v>445881</v>
      </c>
      <c r="M12" s="102">
        <v>213501</v>
      </c>
    </row>
    <row r="13" spans="1:13">
      <c r="A13" s="84" t="s">
        <v>335</v>
      </c>
      <c r="B13" s="86">
        <v>1889</v>
      </c>
      <c r="C13" s="86">
        <v>1796</v>
      </c>
    </row>
    <row r="14" spans="1:13">
      <c r="A14" s="84" t="s">
        <v>336</v>
      </c>
      <c r="B14" s="87">
        <v>1886</v>
      </c>
      <c r="C14" s="87">
        <v>1819</v>
      </c>
    </row>
    <row r="15" spans="1:13">
      <c r="A15" s="84" t="s">
        <v>337</v>
      </c>
      <c r="B15" s="83">
        <v>1973</v>
      </c>
      <c r="C15" s="83">
        <v>1919</v>
      </c>
    </row>
    <row r="16" spans="1:13">
      <c r="A16" s="84" t="s">
        <v>338</v>
      </c>
      <c r="B16" s="83">
        <v>1987</v>
      </c>
      <c r="C16" s="83">
        <v>1902</v>
      </c>
    </row>
    <row r="17" spans="1:3">
      <c r="A17" s="84" t="s">
        <v>339</v>
      </c>
      <c r="B17" s="85">
        <v>2000</v>
      </c>
      <c r="C17" s="85">
        <v>1865</v>
      </c>
    </row>
    <row r="18" spans="1:3">
      <c r="A18" s="84" t="s">
        <v>340</v>
      </c>
      <c r="B18" s="86">
        <v>2022</v>
      </c>
      <c r="C18" s="86">
        <v>1984</v>
      </c>
    </row>
    <row r="19" spans="1:3">
      <c r="A19" s="84" t="s">
        <v>341</v>
      </c>
      <c r="B19" s="87">
        <v>2029</v>
      </c>
      <c r="C19" s="87">
        <v>2027</v>
      </c>
    </row>
    <row r="20" spans="1:3">
      <c r="A20" s="84" t="s">
        <v>342</v>
      </c>
      <c r="B20" s="83">
        <v>2050</v>
      </c>
      <c r="C20" s="83">
        <v>1996</v>
      </c>
    </row>
    <row r="21" spans="1:3">
      <c r="A21" s="84" t="s">
        <v>343</v>
      </c>
      <c r="B21" s="83">
        <v>2097</v>
      </c>
      <c r="C21" s="83">
        <v>1960</v>
      </c>
    </row>
    <row r="22" spans="1:3">
      <c r="A22" s="84" t="s">
        <v>344</v>
      </c>
      <c r="B22" s="85">
        <v>2185</v>
      </c>
      <c r="C22" s="85">
        <v>1987</v>
      </c>
    </row>
    <row r="23" spans="1:3">
      <c r="A23" s="82" t="s">
        <v>345</v>
      </c>
      <c r="B23" s="86">
        <v>2191</v>
      </c>
      <c r="C23" s="86">
        <v>2175</v>
      </c>
    </row>
    <row r="24" spans="1:3">
      <c r="A24" s="84" t="s">
        <v>346</v>
      </c>
      <c r="B24" s="87">
        <v>2213</v>
      </c>
      <c r="C24" s="87">
        <v>2099</v>
      </c>
    </row>
    <row r="25" spans="1:3">
      <c r="A25" s="84" t="s">
        <v>347</v>
      </c>
      <c r="B25" s="83">
        <v>2262</v>
      </c>
      <c r="C25" s="83">
        <v>2327</v>
      </c>
    </row>
    <row r="26" spans="1:3">
      <c r="A26" s="84" t="s">
        <v>348</v>
      </c>
      <c r="B26" s="83">
        <v>2285</v>
      </c>
      <c r="C26" s="83">
        <v>2306</v>
      </c>
    </row>
    <row r="27" spans="1:3">
      <c r="A27" s="84" t="s">
        <v>349</v>
      </c>
      <c r="B27" s="85">
        <v>2355</v>
      </c>
      <c r="C27" s="85">
        <v>2296</v>
      </c>
    </row>
    <row r="28" spans="1:3">
      <c r="A28" s="84" t="s">
        <v>350</v>
      </c>
      <c r="B28" s="86">
        <v>2379</v>
      </c>
      <c r="C28" s="86">
        <v>2520</v>
      </c>
    </row>
    <row r="29" spans="1:3">
      <c r="A29" s="84" t="s">
        <v>351</v>
      </c>
      <c r="B29" s="87">
        <v>2595</v>
      </c>
      <c r="C29" s="87">
        <v>2471</v>
      </c>
    </row>
    <row r="30" spans="1:3">
      <c r="A30" s="84" t="s">
        <v>352</v>
      </c>
      <c r="B30" s="83">
        <v>2610</v>
      </c>
      <c r="C30" s="83">
        <v>2522</v>
      </c>
    </row>
    <row r="31" spans="1:3">
      <c r="A31" s="84" t="s">
        <v>353</v>
      </c>
      <c r="B31" s="83">
        <v>2666</v>
      </c>
      <c r="C31" s="83">
        <v>2743</v>
      </c>
    </row>
    <row r="32" spans="1:3">
      <c r="A32" s="84" t="s">
        <v>354</v>
      </c>
      <c r="B32" s="85">
        <v>2865</v>
      </c>
      <c r="C32" s="85">
        <v>2787</v>
      </c>
    </row>
    <row r="33" spans="1:3">
      <c r="A33" s="84" t="s">
        <v>355</v>
      </c>
      <c r="B33" s="86">
        <v>2863</v>
      </c>
      <c r="C33" s="86">
        <v>2722</v>
      </c>
    </row>
    <row r="34" spans="1:3">
      <c r="A34" s="84" t="s">
        <v>356</v>
      </c>
      <c r="B34" s="87">
        <v>2866</v>
      </c>
      <c r="C34" s="87">
        <v>2919</v>
      </c>
    </row>
    <row r="35" spans="1:3">
      <c r="A35" s="84" t="s">
        <v>357</v>
      </c>
      <c r="B35" s="83">
        <v>3008</v>
      </c>
      <c r="C35" s="83">
        <v>2881</v>
      </c>
    </row>
    <row r="36" spans="1:3">
      <c r="A36" s="84" t="s">
        <v>358</v>
      </c>
      <c r="B36" s="83">
        <v>2806</v>
      </c>
      <c r="C36" s="83">
        <v>2815</v>
      </c>
    </row>
    <row r="37" spans="1:3">
      <c r="A37" s="84" t="s">
        <v>359</v>
      </c>
      <c r="B37" s="85">
        <v>3055</v>
      </c>
      <c r="C37" s="85">
        <v>2974</v>
      </c>
    </row>
    <row r="38" spans="1:3">
      <c r="A38" s="84" t="s">
        <v>360</v>
      </c>
      <c r="B38" s="86">
        <v>3054</v>
      </c>
      <c r="C38" s="86">
        <v>3036</v>
      </c>
    </row>
    <row r="39" spans="1:3">
      <c r="A39" s="84" t="s">
        <v>361</v>
      </c>
      <c r="B39" s="87">
        <v>3185</v>
      </c>
      <c r="C39" s="87">
        <v>3062</v>
      </c>
    </row>
    <row r="40" spans="1:3">
      <c r="A40" s="84" t="s">
        <v>362</v>
      </c>
      <c r="B40" s="83">
        <v>3399</v>
      </c>
      <c r="C40" s="83">
        <v>3210</v>
      </c>
    </row>
    <row r="41" spans="1:3">
      <c r="A41" s="84" t="s">
        <v>363</v>
      </c>
      <c r="B41" s="83">
        <v>3422</v>
      </c>
      <c r="C41" s="83">
        <v>3305</v>
      </c>
    </row>
    <row r="42" spans="1:3">
      <c r="A42" s="84" t="s">
        <v>364</v>
      </c>
      <c r="B42" s="85">
        <v>3670</v>
      </c>
      <c r="C42" s="85">
        <v>3577</v>
      </c>
    </row>
    <row r="43" spans="1:3">
      <c r="A43" s="82" t="s">
        <v>365</v>
      </c>
      <c r="B43" s="86">
        <v>3939</v>
      </c>
      <c r="C43" s="86">
        <v>3717</v>
      </c>
    </row>
    <row r="44" spans="1:3">
      <c r="A44" s="84" t="s">
        <v>366</v>
      </c>
      <c r="B44" s="87">
        <v>4057</v>
      </c>
      <c r="C44" s="87">
        <v>3825</v>
      </c>
    </row>
    <row r="45" spans="1:3">
      <c r="A45" s="84" t="s">
        <v>367</v>
      </c>
      <c r="B45" s="83">
        <v>3988</v>
      </c>
      <c r="C45" s="83">
        <v>3930</v>
      </c>
    </row>
    <row r="46" spans="1:3">
      <c r="A46" s="84" t="s">
        <v>368</v>
      </c>
      <c r="B46" s="83">
        <v>4005</v>
      </c>
      <c r="C46" s="83">
        <v>3776</v>
      </c>
    </row>
    <row r="47" spans="1:3">
      <c r="A47" s="84" t="s">
        <v>369</v>
      </c>
      <c r="B47" s="85">
        <v>3957</v>
      </c>
      <c r="C47" s="85">
        <v>3766</v>
      </c>
    </row>
    <row r="48" spans="1:3">
      <c r="A48" s="84" t="s">
        <v>370</v>
      </c>
      <c r="B48" s="86">
        <v>3887</v>
      </c>
      <c r="C48" s="86">
        <v>3608</v>
      </c>
    </row>
    <row r="49" spans="1:3">
      <c r="A49" s="84" t="s">
        <v>371</v>
      </c>
      <c r="B49" s="87">
        <v>3632</v>
      </c>
      <c r="C49" s="87">
        <v>3600</v>
      </c>
    </row>
    <row r="50" spans="1:3">
      <c r="A50" s="84" t="s">
        <v>372</v>
      </c>
      <c r="B50" s="83">
        <v>3729</v>
      </c>
      <c r="C50" s="83">
        <v>3471</v>
      </c>
    </row>
    <row r="51" spans="1:3">
      <c r="A51" s="84" t="s">
        <v>373</v>
      </c>
      <c r="B51" s="83">
        <v>2901</v>
      </c>
      <c r="C51" s="83">
        <v>2841</v>
      </c>
    </row>
    <row r="52" spans="1:3">
      <c r="A52" s="84" t="s">
        <v>374</v>
      </c>
      <c r="B52" s="85">
        <v>3222</v>
      </c>
      <c r="C52" s="85">
        <v>3010</v>
      </c>
    </row>
    <row r="53" spans="1:3">
      <c r="A53" s="84" t="s">
        <v>375</v>
      </c>
      <c r="B53" s="86">
        <v>3229</v>
      </c>
      <c r="C53" s="86">
        <v>3199</v>
      </c>
    </row>
    <row r="54" spans="1:3">
      <c r="A54" s="84" t="s">
        <v>376</v>
      </c>
      <c r="B54" s="87">
        <v>2937</v>
      </c>
      <c r="C54" s="87">
        <v>2905</v>
      </c>
    </row>
    <row r="55" spans="1:3">
      <c r="A55" s="84" t="s">
        <v>377</v>
      </c>
      <c r="B55" s="83">
        <v>2761</v>
      </c>
      <c r="C55" s="83">
        <v>2870</v>
      </c>
    </row>
    <row r="56" spans="1:3">
      <c r="A56" s="84" t="s">
        <v>378</v>
      </c>
      <c r="B56" s="83">
        <v>2759</v>
      </c>
      <c r="C56" s="83">
        <v>2704</v>
      </c>
    </row>
    <row r="57" spans="1:3">
      <c r="A57" s="84" t="s">
        <v>379</v>
      </c>
      <c r="B57" s="85">
        <v>2639</v>
      </c>
      <c r="C57" s="85">
        <v>2501</v>
      </c>
    </row>
    <row r="58" spans="1:3">
      <c r="A58" s="84" t="s">
        <v>380</v>
      </c>
      <c r="B58" s="86">
        <v>2598</v>
      </c>
      <c r="C58" s="86">
        <v>2563</v>
      </c>
    </row>
    <row r="59" spans="1:3">
      <c r="A59" s="84" t="s">
        <v>381</v>
      </c>
      <c r="B59" s="87">
        <v>2563</v>
      </c>
      <c r="C59" s="87">
        <v>2508</v>
      </c>
    </row>
    <row r="60" spans="1:3">
      <c r="A60" s="84" t="s">
        <v>382</v>
      </c>
      <c r="B60" s="83">
        <v>2456</v>
      </c>
      <c r="C60" s="83">
        <v>2412</v>
      </c>
    </row>
    <row r="61" spans="1:3">
      <c r="A61" s="84" t="s">
        <v>383</v>
      </c>
      <c r="B61" s="83">
        <v>2493</v>
      </c>
      <c r="C61" s="83">
        <v>2454</v>
      </c>
    </row>
    <row r="62" spans="1:3">
      <c r="A62" s="84" t="s">
        <v>384</v>
      </c>
      <c r="B62" s="85">
        <v>2520</v>
      </c>
      <c r="C62" s="85">
        <v>2415</v>
      </c>
    </row>
    <row r="63" spans="1:3">
      <c r="A63" s="82" t="s">
        <v>385</v>
      </c>
      <c r="B63" s="86">
        <v>2618</v>
      </c>
      <c r="C63" s="86">
        <v>2524</v>
      </c>
    </row>
    <row r="64" spans="1:3">
      <c r="A64" s="84" t="s">
        <v>386</v>
      </c>
      <c r="B64" s="87">
        <v>2513</v>
      </c>
      <c r="C64" s="87">
        <v>2805</v>
      </c>
    </row>
    <row r="65" spans="1:3">
      <c r="A65" s="84" t="s">
        <v>387</v>
      </c>
      <c r="B65" s="83">
        <v>2876</v>
      </c>
      <c r="C65" s="83">
        <v>2912</v>
      </c>
    </row>
    <row r="66" spans="1:3">
      <c r="A66" s="84" t="s">
        <v>388</v>
      </c>
      <c r="B66" s="83">
        <v>3148</v>
      </c>
      <c r="C66" s="83">
        <v>3151</v>
      </c>
    </row>
    <row r="67" spans="1:3">
      <c r="A67" s="84" t="s">
        <v>389</v>
      </c>
      <c r="B67" s="85">
        <v>3398</v>
      </c>
      <c r="C67" s="85">
        <v>3441</v>
      </c>
    </row>
    <row r="68" spans="1:3">
      <c r="A68" s="84" t="s">
        <v>390</v>
      </c>
      <c r="B68" s="86">
        <v>3757</v>
      </c>
      <c r="C68" s="86">
        <v>3932</v>
      </c>
    </row>
    <row r="69" spans="1:3">
      <c r="A69" s="84" t="s">
        <v>391</v>
      </c>
      <c r="B69" s="87">
        <v>3974</v>
      </c>
      <c r="C69" s="87">
        <v>4270</v>
      </c>
    </row>
    <row r="70" spans="1:3">
      <c r="A70" s="84" t="s">
        <v>392</v>
      </c>
      <c r="B70" s="83">
        <v>3893</v>
      </c>
      <c r="C70" s="83">
        <v>4301</v>
      </c>
    </row>
    <row r="71" spans="1:3">
      <c r="A71" s="84" t="s">
        <v>393</v>
      </c>
      <c r="B71" s="83">
        <v>3044</v>
      </c>
      <c r="C71" s="83">
        <v>3290</v>
      </c>
    </row>
    <row r="72" spans="1:3">
      <c r="A72" s="84" t="s">
        <v>394</v>
      </c>
      <c r="B72" s="85">
        <v>2133</v>
      </c>
      <c r="C72" s="85">
        <v>2453</v>
      </c>
    </row>
    <row r="73" spans="1:3">
      <c r="A73" s="84" t="s">
        <v>395</v>
      </c>
      <c r="B73" s="86">
        <v>2704</v>
      </c>
      <c r="C73" s="86">
        <v>2978</v>
      </c>
    </row>
    <row r="74" spans="1:3">
      <c r="A74" s="84" t="s">
        <v>396</v>
      </c>
      <c r="B74" s="87">
        <v>2871</v>
      </c>
      <c r="C74" s="87">
        <v>3471</v>
      </c>
    </row>
    <row r="75" spans="1:3">
      <c r="A75" s="84" t="s">
        <v>397</v>
      </c>
      <c r="B75" s="83">
        <v>2799</v>
      </c>
      <c r="C75" s="83">
        <v>3207</v>
      </c>
    </row>
    <row r="76" spans="1:3">
      <c r="A76" s="84" t="s">
        <v>398</v>
      </c>
      <c r="B76" s="83">
        <v>3140</v>
      </c>
      <c r="C76" s="83">
        <v>3471</v>
      </c>
    </row>
    <row r="77" spans="1:3">
      <c r="A77" s="84" t="s">
        <v>399</v>
      </c>
      <c r="B77" s="85">
        <v>2659</v>
      </c>
      <c r="C77" s="85">
        <v>3126</v>
      </c>
    </row>
    <row r="78" spans="1:3">
      <c r="A78" s="84" t="s">
        <v>400</v>
      </c>
      <c r="B78" s="86">
        <v>2262</v>
      </c>
      <c r="C78" s="86">
        <v>2757</v>
      </c>
    </row>
    <row r="79" spans="1:3">
      <c r="A79" s="84" t="s">
        <v>401</v>
      </c>
      <c r="B79" s="88">
        <v>2060</v>
      </c>
      <c r="C79" s="87">
        <v>2609</v>
      </c>
    </row>
    <row r="80" spans="1:3">
      <c r="A80" s="84" t="s">
        <v>402</v>
      </c>
      <c r="B80" s="89">
        <v>2267</v>
      </c>
      <c r="C80" s="83">
        <v>2864</v>
      </c>
    </row>
    <row r="81" spans="1:3">
      <c r="A81" s="84" t="s">
        <v>403</v>
      </c>
      <c r="B81" s="89">
        <v>2041</v>
      </c>
      <c r="C81" s="89">
        <v>2695</v>
      </c>
    </row>
    <row r="82" spans="1:3">
      <c r="A82" s="84" t="s">
        <v>404</v>
      </c>
      <c r="B82" s="90">
        <v>1986</v>
      </c>
      <c r="C82" s="90">
        <v>2703</v>
      </c>
    </row>
    <row r="83" spans="1:3">
      <c r="A83" s="82" t="s">
        <v>405</v>
      </c>
      <c r="B83" s="91">
        <v>1698</v>
      </c>
      <c r="C83" s="91">
        <v>2387</v>
      </c>
    </row>
    <row r="84" spans="1:3">
      <c r="A84" s="84" t="s">
        <v>406</v>
      </c>
      <c r="B84" s="88">
        <v>1451</v>
      </c>
      <c r="C84" s="88">
        <v>2172</v>
      </c>
    </row>
    <row r="85" spans="1:3">
      <c r="A85" s="84" t="s">
        <v>407</v>
      </c>
      <c r="B85" s="89">
        <v>1325</v>
      </c>
      <c r="C85" s="89">
        <v>2135</v>
      </c>
    </row>
    <row r="86" spans="1:3">
      <c r="A86" s="84" t="s">
        <v>408</v>
      </c>
      <c r="B86" s="89">
        <v>1179</v>
      </c>
      <c r="C86" s="89">
        <v>1967</v>
      </c>
    </row>
    <row r="87" spans="1:3">
      <c r="A87" s="84" t="s">
        <v>409</v>
      </c>
      <c r="B87" s="90">
        <v>1031</v>
      </c>
      <c r="C87" s="90">
        <v>1754</v>
      </c>
    </row>
    <row r="88" spans="1:3">
      <c r="A88" s="84" t="s">
        <v>410</v>
      </c>
      <c r="B88" s="91">
        <v>825</v>
      </c>
      <c r="C88" s="91">
        <v>1554</v>
      </c>
    </row>
    <row r="89" spans="1:3">
      <c r="A89" s="84" t="s">
        <v>411</v>
      </c>
      <c r="B89" s="88">
        <v>733</v>
      </c>
      <c r="C89" s="88">
        <v>1482</v>
      </c>
    </row>
    <row r="90" spans="1:3">
      <c r="A90" s="84" t="s">
        <v>412</v>
      </c>
      <c r="B90" s="89">
        <v>585</v>
      </c>
      <c r="C90" s="89">
        <v>1252</v>
      </c>
    </row>
    <row r="91" spans="1:3">
      <c r="A91" s="84" t="s">
        <v>413</v>
      </c>
      <c r="B91" s="89">
        <v>519</v>
      </c>
      <c r="C91" s="89">
        <v>1097</v>
      </c>
    </row>
    <row r="92" spans="1:3">
      <c r="A92" s="84" t="s">
        <v>414</v>
      </c>
      <c r="B92" s="90">
        <v>379</v>
      </c>
      <c r="C92" s="90">
        <v>1002</v>
      </c>
    </row>
    <row r="93" spans="1:3">
      <c r="A93" s="84" t="s">
        <v>415</v>
      </c>
      <c r="B93" s="91">
        <v>296</v>
      </c>
      <c r="C93" s="91">
        <v>853</v>
      </c>
    </row>
    <row r="94" spans="1:3">
      <c r="A94" s="84" t="s">
        <v>416</v>
      </c>
      <c r="B94" s="88">
        <v>207</v>
      </c>
      <c r="C94" s="88">
        <v>707</v>
      </c>
    </row>
    <row r="95" spans="1:3">
      <c r="A95" s="84" t="s">
        <v>417</v>
      </c>
      <c r="B95" s="89">
        <v>143</v>
      </c>
      <c r="C95" s="89">
        <v>598</v>
      </c>
    </row>
    <row r="96" spans="1:3">
      <c r="A96" s="84" t="s">
        <v>418</v>
      </c>
      <c r="B96" s="89">
        <v>106</v>
      </c>
      <c r="C96" s="89">
        <v>507</v>
      </c>
    </row>
    <row r="97" spans="1:3">
      <c r="A97" s="84" t="s">
        <v>419</v>
      </c>
      <c r="B97" s="90">
        <v>90</v>
      </c>
      <c r="C97" s="90">
        <v>400</v>
      </c>
    </row>
    <row r="98" spans="1:3">
      <c r="A98" s="84" t="s">
        <v>420</v>
      </c>
      <c r="B98" s="91">
        <v>58</v>
      </c>
      <c r="C98" s="91">
        <v>301</v>
      </c>
    </row>
    <row r="99" spans="1:3">
      <c r="A99" s="84" t="s">
        <v>421</v>
      </c>
      <c r="B99" s="88">
        <v>37</v>
      </c>
      <c r="C99" s="88">
        <v>197</v>
      </c>
    </row>
    <row r="100" spans="1:3">
      <c r="A100" s="84" t="s">
        <v>422</v>
      </c>
      <c r="B100" s="89">
        <v>33</v>
      </c>
      <c r="C100" s="89">
        <v>157</v>
      </c>
    </row>
    <row r="101" spans="1:3">
      <c r="A101" s="84" t="s">
        <v>423</v>
      </c>
      <c r="B101" s="89">
        <v>13</v>
      </c>
      <c r="C101" s="89">
        <v>100</v>
      </c>
    </row>
    <row r="102" spans="1:3">
      <c r="A102" s="84" t="s">
        <v>424</v>
      </c>
      <c r="B102" s="90">
        <v>11</v>
      </c>
      <c r="C102" s="90">
        <v>67</v>
      </c>
    </row>
    <row r="103" spans="1:3">
      <c r="A103" s="92" t="s">
        <v>425</v>
      </c>
      <c r="B103" s="91">
        <v>26</v>
      </c>
      <c r="C103" s="91">
        <v>126</v>
      </c>
    </row>
    <row r="104" spans="1:3">
      <c r="A104" s="93"/>
      <c r="B104" s="94">
        <f>SUM(B3:B103)</f>
        <v>226338</v>
      </c>
      <c r="C104" s="94">
        <f>SUM(C3:C103)</f>
        <v>238224</v>
      </c>
    </row>
  </sheetData>
  <mergeCells count="1">
    <mergeCell ref="E1:F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L38"/>
  <sheetViews>
    <sheetView topLeftCell="B1" zoomScaleNormal="100" workbookViewId="0"/>
  </sheetViews>
  <sheetFormatPr defaultRowHeight="13.5"/>
  <sheetData>
    <row r="1" spans="12:12">
      <c r="L1" s="15" t="s">
        <v>507</v>
      </c>
    </row>
    <row r="35" spans="10:11">
      <c r="K35" s="122"/>
    </row>
    <row r="38" spans="10:11">
      <c r="J38" s="122" t="s">
        <v>494</v>
      </c>
    </row>
  </sheetData>
  <phoneticPr fontId="2"/>
  <pageMargins left="0.59055118110236227" right="0.39370078740157483" top="0.39370078740157483" bottom="0.39370078740157483" header="0.31496062992125984" footer="0.31496062992125984"/>
  <pageSetup paperSize="9" scale="86" orientation="portrait" r:id="rId1"/>
  <headerFooter>
    <oddFooter>&amp;C9</oddFooter>
  </headerFooter>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workbookViewId="0">
      <selection activeCell="O16" sqref="O16"/>
    </sheetView>
  </sheetViews>
  <sheetFormatPr defaultRowHeight="13.5"/>
  <sheetData>
    <row r="1" spans="1:11">
      <c r="A1" s="247" t="s">
        <v>445</v>
      </c>
      <c r="B1" s="247"/>
      <c r="C1" s="247"/>
      <c r="D1" s="95"/>
      <c r="E1" s="247" t="s">
        <v>446</v>
      </c>
      <c r="F1" s="247"/>
      <c r="G1" s="247"/>
      <c r="I1" s="95" t="s">
        <v>481</v>
      </c>
      <c r="J1" s="95"/>
      <c r="K1" s="95"/>
    </row>
    <row r="2" spans="1:11">
      <c r="A2" s="95" t="s">
        <v>447</v>
      </c>
      <c r="B2" s="95"/>
      <c r="C2" s="95"/>
      <c r="D2" s="95"/>
      <c r="E2" s="95" t="s">
        <v>447</v>
      </c>
      <c r="F2" s="95"/>
      <c r="G2" s="95"/>
      <c r="I2" s="95"/>
      <c r="J2" s="95"/>
      <c r="K2" s="95" t="s">
        <v>496</v>
      </c>
    </row>
    <row r="3" spans="1:11">
      <c r="A3" s="103" t="s">
        <v>448</v>
      </c>
      <c r="B3" s="104" t="s">
        <v>449</v>
      </c>
      <c r="C3" s="103" t="s">
        <v>450</v>
      </c>
      <c r="D3" s="95"/>
      <c r="E3" s="105" t="s">
        <v>428</v>
      </c>
      <c r="F3" s="80" t="s">
        <v>451</v>
      </c>
      <c r="G3" s="105" t="s">
        <v>452</v>
      </c>
      <c r="I3" s="114"/>
      <c r="J3" s="115" t="s">
        <v>482</v>
      </c>
      <c r="K3" s="116" t="s">
        <v>483</v>
      </c>
    </row>
    <row r="4" spans="1:11">
      <c r="A4" s="106" t="s">
        <v>506</v>
      </c>
      <c r="B4" s="44">
        <v>7031</v>
      </c>
      <c r="C4" s="57">
        <v>3019</v>
      </c>
      <c r="D4" s="95"/>
      <c r="E4" s="106" t="s">
        <v>506</v>
      </c>
      <c r="F4" s="107">
        <v>25265</v>
      </c>
      <c r="G4" s="58">
        <v>33689</v>
      </c>
      <c r="I4" s="117" t="s">
        <v>484</v>
      </c>
      <c r="J4" s="118">
        <v>236</v>
      </c>
      <c r="K4" s="118">
        <v>196</v>
      </c>
    </row>
    <row r="5" spans="1:11">
      <c r="A5" s="106" t="s">
        <v>453</v>
      </c>
      <c r="B5" s="44">
        <v>6779</v>
      </c>
      <c r="C5" s="57">
        <v>2798</v>
      </c>
      <c r="D5" s="95"/>
      <c r="E5" s="106" t="s">
        <v>453</v>
      </c>
      <c r="F5" s="107">
        <v>26182</v>
      </c>
      <c r="G5" s="58">
        <v>32435</v>
      </c>
      <c r="I5" s="117" t="s">
        <v>485</v>
      </c>
      <c r="J5" s="118">
        <v>1647</v>
      </c>
      <c r="K5" s="118">
        <v>2450</v>
      </c>
    </row>
    <row r="6" spans="1:11">
      <c r="A6" s="106" t="s">
        <v>454</v>
      </c>
      <c r="B6" s="44">
        <v>6742</v>
      </c>
      <c r="C6" s="57">
        <v>2972</v>
      </c>
      <c r="D6" s="95"/>
      <c r="E6" s="106" t="s">
        <v>454</v>
      </c>
      <c r="F6" s="107">
        <v>25221</v>
      </c>
      <c r="G6" s="58">
        <v>30560</v>
      </c>
      <c r="I6" s="117" t="s">
        <v>486</v>
      </c>
      <c r="J6" s="118">
        <v>872</v>
      </c>
      <c r="K6" s="118">
        <v>925</v>
      </c>
    </row>
    <row r="7" spans="1:11">
      <c r="A7" s="106" t="s">
        <v>455</v>
      </c>
      <c r="B7" s="44">
        <v>6371</v>
      </c>
      <c r="C7" s="57">
        <v>2989</v>
      </c>
      <c r="D7" s="95"/>
      <c r="E7" s="106" t="s">
        <v>455</v>
      </c>
      <c r="F7" s="107">
        <v>24391</v>
      </c>
      <c r="G7" s="58">
        <v>31014</v>
      </c>
      <c r="I7" s="117" t="s">
        <v>487</v>
      </c>
      <c r="J7" s="119">
        <v>660</v>
      </c>
      <c r="K7" s="119">
        <v>656</v>
      </c>
    </row>
    <row r="8" spans="1:11">
      <c r="A8" s="106" t="s">
        <v>439</v>
      </c>
      <c r="B8" s="44">
        <v>6116</v>
      </c>
      <c r="C8" s="57">
        <v>3090</v>
      </c>
      <c r="D8" s="95"/>
      <c r="E8" s="106" t="s">
        <v>439</v>
      </c>
      <c r="F8" s="107">
        <v>24651</v>
      </c>
      <c r="G8" s="58">
        <v>29628</v>
      </c>
      <c r="I8" s="117" t="s">
        <v>488</v>
      </c>
      <c r="J8" s="118">
        <v>4721</v>
      </c>
      <c r="K8" s="118">
        <v>4773</v>
      </c>
    </row>
    <row r="9" spans="1:11">
      <c r="A9" s="106" t="s">
        <v>456</v>
      </c>
      <c r="B9" s="44">
        <v>6032</v>
      </c>
      <c r="C9" s="57">
        <v>3179</v>
      </c>
      <c r="D9" s="95"/>
      <c r="E9" s="106" t="s">
        <v>456</v>
      </c>
      <c r="F9" s="107">
        <v>23785</v>
      </c>
      <c r="G9" s="58">
        <v>28290</v>
      </c>
      <c r="I9" s="117" t="s">
        <v>489</v>
      </c>
      <c r="J9" s="118">
        <v>5851</v>
      </c>
      <c r="K9" s="118">
        <v>6032</v>
      </c>
    </row>
    <row r="10" spans="1:11">
      <c r="A10" s="106" t="s">
        <v>457</v>
      </c>
      <c r="B10" s="44">
        <v>5638</v>
      </c>
      <c r="C10" s="57">
        <v>3173</v>
      </c>
      <c r="D10" s="95"/>
      <c r="E10" s="106" t="s">
        <v>457</v>
      </c>
      <c r="F10" s="107">
        <v>24138</v>
      </c>
      <c r="G10" s="58">
        <v>29477</v>
      </c>
      <c r="I10" s="117" t="s">
        <v>490</v>
      </c>
      <c r="J10" s="118">
        <v>400</v>
      </c>
      <c r="K10" s="118">
        <v>369</v>
      </c>
    </row>
    <row r="11" spans="1:11">
      <c r="A11" s="106" t="s">
        <v>458</v>
      </c>
      <c r="B11" s="44">
        <v>5668</v>
      </c>
      <c r="C11" s="57">
        <v>3336</v>
      </c>
      <c r="D11" s="95"/>
      <c r="E11" s="106" t="s">
        <v>458</v>
      </c>
      <c r="F11" s="107">
        <v>24128</v>
      </c>
      <c r="G11" s="58">
        <v>28612</v>
      </c>
      <c r="I11" s="117" t="s">
        <v>491</v>
      </c>
      <c r="J11" s="118">
        <v>1091</v>
      </c>
      <c r="K11" s="118">
        <v>963</v>
      </c>
    </row>
    <row r="12" spans="1:11">
      <c r="A12" s="106" t="s">
        <v>459</v>
      </c>
      <c r="B12" s="44">
        <v>5385</v>
      </c>
      <c r="C12" s="57">
        <v>3240</v>
      </c>
      <c r="D12" s="95"/>
      <c r="E12" s="106" t="s">
        <v>459</v>
      </c>
      <c r="F12" s="107">
        <v>23880</v>
      </c>
      <c r="G12" s="58">
        <v>27904</v>
      </c>
      <c r="I12" s="117" t="s">
        <v>492</v>
      </c>
      <c r="J12" s="118">
        <v>749</v>
      </c>
      <c r="K12" s="118">
        <v>716</v>
      </c>
    </row>
    <row r="13" spans="1:11">
      <c r="A13" s="106" t="s">
        <v>460</v>
      </c>
      <c r="B13" s="44">
        <v>5233</v>
      </c>
      <c r="C13" s="57">
        <v>3331</v>
      </c>
      <c r="D13" s="95"/>
      <c r="E13" s="106" t="s">
        <v>460</v>
      </c>
      <c r="F13" s="107">
        <v>23351</v>
      </c>
      <c r="G13" s="58">
        <v>27224</v>
      </c>
      <c r="I13" s="117" t="s">
        <v>493</v>
      </c>
      <c r="J13" s="120">
        <v>2115</v>
      </c>
      <c r="K13" s="120">
        <v>1703</v>
      </c>
    </row>
    <row r="14" spans="1:11">
      <c r="A14" s="106" t="s">
        <v>461</v>
      </c>
      <c r="B14" s="44">
        <v>5259</v>
      </c>
      <c r="C14" s="57">
        <v>3468</v>
      </c>
      <c r="D14" s="95"/>
      <c r="E14" s="106" t="s">
        <v>461</v>
      </c>
      <c r="F14" s="107">
        <v>23835</v>
      </c>
      <c r="G14" s="58">
        <v>26764</v>
      </c>
      <c r="I14" s="95"/>
      <c r="J14" s="121">
        <f>SUM(J4:J13)</f>
        <v>18342</v>
      </c>
      <c r="K14" s="121">
        <f>SUM(K4:K13)</f>
        <v>18783</v>
      </c>
    </row>
    <row r="15" spans="1:11">
      <c r="A15" s="106" t="s">
        <v>462</v>
      </c>
      <c r="B15" s="44">
        <v>5390</v>
      </c>
      <c r="C15" s="57">
        <v>3526</v>
      </c>
      <c r="D15" s="95"/>
      <c r="E15" s="106" t="s">
        <v>462</v>
      </c>
      <c r="F15" s="107">
        <v>24108</v>
      </c>
      <c r="G15" s="58">
        <v>26619</v>
      </c>
    </row>
    <row r="16" spans="1:11">
      <c r="A16" s="106" t="s">
        <v>463</v>
      </c>
      <c r="B16" s="44">
        <v>5143</v>
      </c>
      <c r="C16" s="57">
        <v>3649</v>
      </c>
      <c r="D16" s="95"/>
      <c r="E16" s="106" t="s">
        <v>463</v>
      </c>
      <c r="F16" s="107">
        <v>24463</v>
      </c>
      <c r="G16" s="58">
        <v>27346</v>
      </c>
    </row>
    <row r="17" spans="1:7">
      <c r="A17" s="106" t="s">
        <v>464</v>
      </c>
      <c r="B17" s="44">
        <v>5422</v>
      </c>
      <c r="C17" s="57">
        <v>3599</v>
      </c>
      <c r="D17" s="95"/>
      <c r="E17" s="106" t="s">
        <v>464</v>
      </c>
      <c r="F17" s="107">
        <v>24253</v>
      </c>
      <c r="G17" s="58">
        <v>29177</v>
      </c>
    </row>
    <row r="18" spans="1:7">
      <c r="A18" s="106" t="s">
        <v>441</v>
      </c>
      <c r="B18" s="44">
        <v>5115</v>
      </c>
      <c r="C18" s="57">
        <v>3665</v>
      </c>
      <c r="D18" s="95"/>
      <c r="E18" s="106" t="s">
        <v>441</v>
      </c>
      <c r="F18" s="107">
        <v>25179</v>
      </c>
      <c r="G18" s="58">
        <v>33216</v>
      </c>
    </row>
    <row r="19" spans="1:7">
      <c r="A19" s="108" t="s">
        <v>465</v>
      </c>
      <c r="B19" s="44">
        <v>5003</v>
      </c>
      <c r="C19" s="57">
        <v>3491</v>
      </c>
      <c r="D19" s="95"/>
      <c r="E19" s="108" t="s">
        <v>465</v>
      </c>
      <c r="F19" s="107">
        <v>24970</v>
      </c>
      <c r="G19" s="58">
        <v>29423</v>
      </c>
    </row>
    <row r="20" spans="1:7">
      <c r="A20" s="106" t="s">
        <v>466</v>
      </c>
      <c r="B20" s="44">
        <v>4966</v>
      </c>
      <c r="C20" s="57">
        <v>3545</v>
      </c>
      <c r="D20" s="95"/>
      <c r="E20" s="106" t="s">
        <v>466</v>
      </c>
      <c r="F20" s="107">
        <v>23602</v>
      </c>
      <c r="G20" s="58">
        <v>29365</v>
      </c>
    </row>
    <row r="21" spans="1:7">
      <c r="A21" s="106" t="s">
        <v>467</v>
      </c>
      <c r="B21" s="44">
        <v>5068</v>
      </c>
      <c r="C21" s="57">
        <v>3772</v>
      </c>
      <c r="D21" s="95"/>
      <c r="E21" s="106" t="s">
        <v>467</v>
      </c>
      <c r="F21" s="107">
        <v>23526</v>
      </c>
      <c r="G21" s="58">
        <v>27204</v>
      </c>
    </row>
    <row r="22" spans="1:7">
      <c r="A22" s="106" t="s">
        <v>468</v>
      </c>
      <c r="B22" s="44">
        <v>4856</v>
      </c>
      <c r="C22" s="57">
        <v>3818</v>
      </c>
      <c r="D22" s="95"/>
      <c r="E22" s="106" t="s">
        <v>468</v>
      </c>
      <c r="F22" s="107">
        <v>22552</v>
      </c>
      <c r="G22" s="58">
        <v>26617</v>
      </c>
    </row>
    <row r="23" spans="1:7">
      <c r="A23" s="106" t="s">
        <v>442</v>
      </c>
      <c r="B23" s="44">
        <v>4754</v>
      </c>
      <c r="C23" s="57">
        <v>3752</v>
      </c>
      <c r="D23" s="95"/>
      <c r="E23" s="106" t="s">
        <v>442</v>
      </c>
      <c r="F23" s="107">
        <v>21688</v>
      </c>
      <c r="G23" s="58">
        <v>25883</v>
      </c>
    </row>
    <row r="24" spans="1:7">
      <c r="A24" s="106" t="s">
        <v>469</v>
      </c>
      <c r="B24" s="44">
        <v>4613</v>
      </c>
      <c r="C24" s="57">
        <v>3715</v>
      </c>
      <c r="D24" s="95"/>
      <c r="E24" s="106" t="s">
        <v>469</v>
      </c>
      <c r="F24" s="107">
        <v>22388</v>
      </c>
      <c r="G24" s="58">
        <v>24135</v>
      </c>
    </row>
    <row r="25" spans="1:7">
      <c r="A25" s="106" t="s">
        <v>470</v>
      </c>
      <c r="B25" s="44">
        <v>4671</v>
      </c>
      <c r="C25" s="57">
        <v>3741</v>
      </c>
      <c r="D25" s="95"/>
      <c r="E25" s="106" t="s">
        <v>470</v>
      </c>
      <c r="F25" s="107">
        <v>21517</v>
      </c>
      <c r="G25" s="58">
        <v>23189</v>
      </c>
    </row>
    <row r="26" spans="1:7">
      <c r="A26" s="106" t="s">
        <v>471</v>
      </c>
      <c r="B26" s="44">
        <v>4473</v>
      </c>
      <c r="C26" s="57">
        <v>3890</v>
      </c>
      <c r="D26" s="95"/>
      <c r="E26" s="106" t="s">
        <v>471</v>
      </c>
      <c r="F26" s="107">
        <v>21577</v>
      </c>
      <c r="G26" s="58">
        <v>22855</v>
      </c>
    </row>
    <row r="27" spans="1:7">
      <c r="A27" s="111" t="s">
        <v>472</v>
      </c>
      <c r="B27" s="45">
        <v>4492</v>
      </c>
      <c r="C27" s="57">
        <v>4040</v>
      </c>
      <c r="D27" s="95"/>
      <c r="E27" s="106" t="s">
        <v>472</v>
      </c>
      <c r="F27" s="107">
        <v>20299</v>
      </c>
      <c r="G27" s="58">
        <v>21887</v>
      </c>
    </row>
    <row r="28" spans="1:7">
      <c r="A28" s="111" t="s">
        <v>443</v>
      </c>
      <c r="B28" s="45">
        <v>4136</v>
      </c>
      <c r="C28" s="57">
        <v>4198</v>
      </c>
      <c r="D28" s="95"/>
      <c r="E28" s="106" t="s">
        <v>443</v>
      </c>
      <c r="F28" s="107">
        <v>19626</v>
      </c>
      <c r="G28" s="58">
        <v>21129</v>
      </c>
    </row>
    <row r="29" spans="1:7">
      <c r="A29" s="111" t="s">
        <v>473</v>
      </c>
      <c r="B29" s="45">
        <v>4406</v>
      </c>
      <c r="C29" s="57">
        <v>4143</v>
      </c>
      <c r="D29" s="95"/>
      <c r="E29" s="106" t="s">
        <v>473</v>
      </c>
      <c r="F29" s="107">
        <v>20017</v>
      </c>
      <c r="G29" s="58">
        <v>20833</v>
      </c>
    </row>
    <row r="30" spans="1:7">
      <c r="A30" s="111" t="s">
        <v>474</v>
      </c>
      <c r="B30" s="45">
        <v>4370</v>
      </c>
      <c r="C30" s="57">
        <v>4319</v>
      </c>
      <c r="D30" s="95"/>
      <c r="E30" s="111" t="s">
        <v>474</v>
      </c>
      <c r="F30" s="62">
        <v>19516</v>
      </c>
      <c r="G30" s="58">
        <v>20565</v>
      </c>
    </row>
    <row r="31" spans="1:7">
      <c r="A31" s="111" t="s">
        <v>475</v>
      </c>
      <c r="B31" s="45">
        <v>4431</v>
      </c>
      <c r="C31" s="57">
        <v>4370</v>
      </c>
      <c r="D31" s="95"/>
      <c r="E31" s="111" t="s">
        <v>475</v>
      </c>
      <c r="F31" s="62">
        <v>20324</v>
      </c>
      <c r="G31" s="58">
        <v>19585</v>
      </c>
    </row>
    <row r="32" spans="1:7">
      <c r="A32" s="111" t="s">
        <v>476</v>
      </c>
      <c r="B32" s="45">
        <v>4194</v>
      </c>
      <c r="C32" s="57">
        <v>4239</v>
      </c>
      <c r="D32" s="95"/>
      <c r="E32" s="111" t="s">
        <v>476</v>
      </c>
      <c r="F32" s="62">
        <v>19763</v>
      </c>
      <c r="G32" s="58">
        <v>18972</v>
      </c>
    </row>
    <row r="33" spans="1:7">
      <c r="A33" s="111" t="s">
        <v>444</v>
      </c>
      <c r="B33" s="45">
        <v>4362</v>
      </c>
      <c r="C33" s="57">
        <v>4503</v>
      </c>
      <c r="D33" s="95"/>
      <c r="E33" s="111" t="s">
        <v>444</v>
      </c>
      <c r="F33" s="62">
        <v>18072</v>
      </c>
      <c r="G33" s="62">
        <v>19152</v>
      </c>
    </row>
    <row r="34" spans="1:7">
      <c r="A34" s="111" t="s">
        <v>477</v>
      </c>
      <c r="B34" s="45">
        <v>4270</v>
      </c>
      <c r="C34" s="45">
        <v>4720</v>
      </c>
      <c r="D34" s="95"/>
      <c r="E34" s="111" t="s">
        <v>477</v>
      </c>
      <c r="F34" s="62">
        <v>17631</v>
      </c>
      <c r="G34" s="62">
        <v>19172</v>
      </c>
    </row>
    <row r="35" spans="1:7">
      <c r="A35" s="111" t="s">
        <v>478</v>
      </c>
      <c r="B35" s="45">
        <v>4148</v>
      </c>
      <c r="C35" s="45">
        <v>4772</v>
      </c>
      <c r="D35" s="95"/>
      <c r="E35" s="111" t="s">
        <v>478</v>
      </c>
      <c r="F35" s="62">
        <v>18327</v>
      </c>
      <c r="G35" s="62">
        <v>19152</v>
      </c>
    </row>
    <row r="36" spans="1:7">
      <c r="A36" s="112" t="s">
        <v>350</v>
      </c>
      <c r="B36" s="102">
        <v>4145</v>
      </c>
      <c r="C36" s="102">
        <v>4635</v>
      </c>
      <c r="D36" s="95"/>
      <c r="E36" s="112" t="s">
        <v>350</v>
      </c>
      <c r="F36" s="110">
        <v>18224</v>
      </c>
      <c r="G36" s="110">
        <v>19188</v>
      </c>
    </row>
    <row r="37" spans="1:7">
      <c r="A37" s="112" t="s">
        <v>479</v>
      </c>
      <c r="B37" s="109">
        <v>3927</v>
      </c>
      <c r="C37" s="109">
        <v>4678</v>
      </c>
      <c r="D37" s="95"/>
      <c r="E37" s="112" t="s">
        <v>479</v>
      </c>
      <c r="F37" s="109">
        <v>18268</v>
      </c>
      <c r="G37" s="109">
        <v>19406</v>
      </c>
    </row>
    <row r="38" spans="1:7">
      <c r="A38" s="113" t="s">
        <v>480</v>
      </c>
      <c r="B38" s="109">
        <v>3995</v>
      </c>
      <c r="C38" s="109">
        <v>4850</v>
      </c>
      <c r="E38" s="113" t="s">
        <v>480</v>
      </c>
      <c r="F38" s="110">
        <v>18342</v>
      </c>
      <c r="G38" s="110">
        <v>18783</v>
      </c>
    </row>
  </sheetData>
  <mergeCells count="2">
    <mergeCell ref="A1:C1"/>
    <mergeCell ref="E1:G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heetViews>
  <sheetFormatPr defaultRowHeight="11.25"/>
  <cols>
    <col min="1" max="1" width="9.625" style="1" customWidth="1"/>
    <col min="2" max="9" width="7.625" style="1" customWidth="1"/>
    <col min="10" max="10" width="23.875" style="1" customWidth="1"/>
    <col min="11" max="16384" width="9" style="1"/>
  </cols>
  <sheetData>
    <row r="1" spans="1:10" ht="13.5" customHeight="1">
      <c r="A1" s="1" t="s">
        <v>0</v>
      </c>
    </row>
    <row r="2" spans="1:10" ht="13.5" customHeight="1"/>
    <row r="3" spans="1:10" s="2" customFormat="1" ht="14.25">
      <c r="A3" s="2" t="s">
        <v>250</v>
      </c>
    </row>
    <row r="4" spans="1:10" ht="13.5" customHeight="1">
      <c r="A4" s="248" t="s">
        <v>253</v>
      </c>
      <c r="B4" s="248"/>
      <c r="C4" s="248"/>
      <c r="D4" s="248"/>
      <c r="E4" s="248"/>
      <c r="F4" s="248"/>
      <c r="G4" s="248"/>
    </row>
    <row r="5" spans="1:10" ht="14.25" customHeight="1"/>
    <row r="6" spans="1:10" ht="13.5" customHeight="1">
      <c r="A6" s="249" t="s">
        <v>79</v>
      </c>
      <c r="B6" s="251" t="s">
        <v>255</v>
      </c>
      <c r="C6" s="249" t="s">
        <v>254</v>
      </c>
      <c r="D6" s="253" t="s">
        <v>256</v>
      </c>
      <c r="E6" s="254"/>
      <c r="F6" s="255"/>
      <c r="G6" s="256" t="s">
        <v>306</v>
      </c>
      <c r="H6" s="260" t="s">
        <v>307</v>
      </c>
      <c r="I6" s="256" t="s">
        <v>308</v>
      </c>
      <c r="J6" s="249" t="s">
        <v>258</v>
      </c>
    </row>
    <row r="7" spans="1:10" ht="13.5" customHeight="1">
      <c r="A7" s="250"/>
      <c r="B7" s="252"/>
      <c r="C7" s="250"/>
      <c r="D7" s="18" t="s">
        <v>38</v>
      </c>
      <c r="E7" s="26" t="s">
        <v>29</v>
      </c>
      <c r="F7" s="18" t="s">
        <v>30</v>
      </c>
      <c r="G7" s="257"/>
      <c r="H7" s="261"/>
      <c r="I7" s="257"/>
      <c r="J7" s="250"/>
    </row>
    <row r="8" spans="1:10" ht="12" customHeight="1">
      <c r="B8" s="76" t="s">
        <v>257</v>
      </c>
      <c r="D8" s="259" t="s">
        <v>860</v>
      </c>
      <c r="E8" s="259"/>
      <c r="F8" s="259"/>
      <c r="G8" s="259"/>
    </row>
    <row r="9" spans="1:10" ht="10.5" customHeight="1">
      <c r="A9" s="3" t="s">
        <v>259</v>
      </c>
      <c r="B9" s="77">
        <v>49.28</v>
      </c>
      <c r="C9" s="30">
        <v>178078</v>
      </c>
      <c r="D9" s="30">
        <v>516354</v>
      </c>
      <c r="E9" s="30">
        <v>256799</v>
      </c>
      <c r="F9" s="30">
        <v>259555</v>
      </c>
      <c r="G9" s="75">
        <f>D9/C9</f>
        <v>2.899594559687328</v>
      </c>
      <c r="H9" s="33">
        <f>E9/F9</f>
        <v>0.98938182658781371</v>
      </c>
      <c r="I9" s="30">
        <f>D9/B9</f>
        <v>10477.962662337663</v>
      </c>
    </row>
    <row r="10" spans="1:10" ht="10.5" customHeight="1">
      <c r="A10" s="50" t="s">
        <v>260</v>
      </c>
      <c r="B10" s="77">
        <v>49.28</v>
      </c>
      <c r="C10" s="30">
        <v>179196</v>
      </c>
      <c r="D10" s="30">
        <v>514785</v>
      </c>
      <c r="E10" s="30">
        <v>256083</v>
      </c>
      <c r="F10" s="30">
        <v>258702</v>
      </c>
      <c r="G10" s="75">
        <f t="shared" ref="G10:G74" si="0">D10/C10</f>
        <v>2.8727482756311526</v>
      </c>
      <c r="H10" s="33">
        <f t="shared" ref="H10:H74" si="1">E10/F10</f>
        <v>0.98987638286522717</v>
      </c>
      <c r="I10" s="30">
        <f t="shared" ref="I10:I73" si="2">D10/B10</f>
        <v>10446.124188311687</v>
      </c>
    </row>
    <row r="11" spans="1:10" ht="10.5" customHeight="1">
      <c r="A11" s="50" t="s">
        <v>261</v>
      </c>
      <c r="B11" s="77">
        <v>49.47</v>
      </c>
      <c r="C11" s="30">
        <v>180294</v>
      </c>
      <c r="D11" s="30">
        <v>511544</v>
      </c>
      <c r="E11" s="30">
        <v>254212</v>
      </c>
      <c r="F11" s="30">
        <v>257332</v>
      </c>
      <c r="G11" s="75">
        <f t="shared" si="0"/>
        <v>2.8372768921872051</v>
      </c>
      <c r="H11" s="33">
        <f t="shared" si="1"/>
        <v>0.98787558484758986</v>
      </c>
      <c r="I11" s="30">
        <f t="shared" si="2"/>
        <v>10340.489185364868</v>
      </c>
    </row>
    <row r="12" spans="1:10" ht="10.5" customHeight="1">
      <c r="A12" s="50" t="s">
        <v>261</v>
      </c>
      <c r="B12" s="77">
        <v>49.47</v>
      </c>
      <c r="C12" s="30">
        <v>177817</v>
      </c>
      <c r="D12" s="30">
        <v>509115</v>
      </c>
      <c r="E12" s="30">
        <v>252688</v>
      </c>
      <c r="F12" s="30">
        <v>256427</v>
      </c>
      <c r="G12" s="75">
        <f t="shared" si="0"/>
        <v>2.8631401946945454</v>
      </c>
      <c r="H12" s="33">
        <f t="shared" si="1"/>
        <v>0.98541885214895464</v>
      </c>
      <c r="I12" s="30">
        <f t="shared" si="2"/>
        <v>10291.388720436629</v>
      </c>
      <c r="J12" s="1" t="s">
        <v>310</v>
      </c>
    </row>
    <row r="13" spans="1:10" ht="10.5" customHeight="1">
      <c r="A13" s="50" t="s">
        <v>262</v>
      </c>
      <c r="B13" s="77">
        <v>49.47</v>
      </c>
      <c r="C13" s="30">
        <v>178327</v>
      </c>
      <c r="D13" s="30">
        <v>509405</v>
      </c>
      <c r="E13" s="30">
        <v>252801</v>
      </c>
      <c r="F13" s="30">
        <v>256604</v>
      </c>
      <c r="G13" s="75">
        <f t="shared" si="0"/>
        <v>2.8565780840814909</v>
      </c>
      <c r="H13" s="33">
        <f t="shared" si="1"/>
        <v>0.9851794983710308</v>
      </c>
      <c r="I13" s="30">
        <f t="shared" si="2"/>
        <v>10297.250859106529</v>
      </c>
    </row>
    <row r="14" spans="1:10" ht="10.5" customHeight="1">
      <c r="A14" s="50" t="s">
        <v>263</v>
      </c>
      <c r="B14" s="77">
        <v>49.47</v>
      </c>
      <c r="C14" s="30">
        <v>179026</v>
      </c>
      <c r="D14" s="30">
        <v>507753</v>
      </c>
      <c r="E14" s="315">
        <v>251851</v>
      </c>
      <c r="F14" s="30">
        <v>255902</v>
      </c>
      <c r="G14" s="75">
        <f t="shared" si="0"/>
        <v>2.8361969769754114</v>
      </c>
      <c r="H14" s="33">
        <f t="shared" si="1"/>
        <v>0.98416972122140511</v>
      </c>
      <c r="I14" s="30">
        <f t="shared" si="2"/>
        <v>10263.85688295937</v>
      </c>
    </row>
    <row r="15" spans="1:10" ht="4.5" customHeight="1">
      <c r="B15" s="77"/>
      <c r="C15" s="30"/>
      <c r="D15" s="30"/>
      <c r="E15" s="30"/>
      <c r="F15" s="30"/>
      <c r="G15" s="75"/>
      <c r="H15" s="33"/>
      <c r="I15" s="30"/>
    </row>
    <row r="16" spans="1:10" ht="10.5" customHeight="1">
      <c r="A16" s="50" t="s">
        <v>264</v>
      </c>
      <c r="B16" s="77">
        <v>49.47</v>
      </c>
      <c r="C16" s="30">
        <v>179840</v>
      </c>
      <c r="D16" s="30">
        <v>504879</v>
      </c>
      <c r="E16" s="30">
        <v>250010</v>
      </c>
      <c r="F16" s="30">
        <v>254869</v>
      </c>
      <c r="G16" s="75">
        <f t="shared" si="0"/>
        <v>2.80737878113879</v>
      </c>
      <c r="H16" s="33">
        <f t="shared" si="1"/>
        <v>0.98093530401892737</v>
      </c>
      <c r="I16" s="30">
        <f t="shared" si="2"/>
        <v>10205.761067313524</v>
      </c>
    </row>
    <row r="17" spans="1:10" ht="10.5" customHeight="1">
      <c r="A17" s="50" t="s">
        <v>265</v>
      </c>
      <c r="B17" s="77">
        <v>49.47</v>
      </c>
      <c r="C17" s="30">
        <v>180972</v>
      </c>
      <c r="D17" s="30">
        <v>502727</v>
      </c>
      <c r="E17" s="30">
        <v>248643</v>
      </c>
      <c r="F17" s="30">
        <v>254084</v>
      </c>
      <c r="G17" s="75">
        <f t="shared" si="0"/>
        <v>2.7779269721282849</v>
      </c>
      <c r="H17" s="33">
        <f t="shared" si="1"/>
        <v>0.97858582201161826</v>
      </c>
      <c r="I17" s="30">
        <f t="shared" si="2"/>
        <v>10162.259955528603</v>
      </c>
    </row>
    <row r="18" spans="1:10" ht="10.5" customHeight="1">
      <c r="A18" s="1" t="s">
        <v>266</v>
      </c>
      <c r="B18" s="77">
        <v>49.51</v>
      </c>
      <c r="C18" s="30">
        <v>182557</v>
      </c>
      <c r="D18" s="30">
        <v>500848</v>
      </c>
      <c r="E18" s="30">
        <v>247752</v>
      </c>
      <c r="F18" s="30">
        <v>253096</v>
      </c>
      <c r="G18" s="75">
        <f t="shared" si="0"/>
        <v>2.7435157238561105</v>
      </c>
      <c r="H18" s="33">
        <f t="shared" si="1"/>
        <v>0.97888548218857663</v>
      </c>
      <c r="I18" s="30">
        <f t="shared" si="2"/>
        <v>10116.097758028682</v>
      </c>
    </row>
    <row r="19" spans="1:10" ht="10.5" customHeight="1">
      <c r="A19" s="1" t="s">
        <v>309</v>
      </c>
      <c r="B19" s="77">
        <v>49.51</v>
      </c>
      <c r="C19" s="30">
        <v>185819</v>
      </c>
      <c r="D19" s="30">
        <v>498999</v>
      </c>
      <c r="E19" s="30">
        <v>247065</v>
      </c>
      <c r="F19" s="30">
        <v>251934</v>
      </c>
      <c r="G19" s="75">
        <f t="shared" si="0"/>
        <v>2.6854035378513501</v>
      </c>
      <c r="H19" s="33">
        <f t="shared" si="1"/>
        <v>0.98067350972873846</v>
      </c>
      <c r="I19" s="30">
        <f t="shared" si="2"/>
        <v>10078.751767319734</v>
      </c>
      <c r="J19" s="1" t="s">
        <v>311</v>
      </c>
    </row>
    <row r="20" spans="1:10" ht="10.5" customHeight="1">
      <c r="A20" s="74" t="s">
        <v>267</v>
      </c>
      <c r="B20" s="77">
        <v>49.51</v>
      </c>
      <c r="C20" s="30">
        <v>186228</v>
      </c>
      <c r="D20" s="30">
        <v>499068</v>
      </c>
      <c r="E20" s="30">
        <v>247066</v>
      </c>
      <c r="F20" s="30">
        <v>252002</v>
      </c>
      <c r="G20" s="75">
        <f t="shared" si="0"/>
        <v>2.6798762806881888</v>
      </c>
      <c r="H20" s="33">
        <f t="shared" si="1"/>
        <v>0.98041285386623911</v>
      </c>
      <c r="I20" s="30">
        <f t="shared" si="2"/>
        <v>10080.145425166633</v>
      </c>
    </row>
    <row r="21" spans="1:10" ht="10.5" customHeight="1">
      <c r="A21" s="74" t="s">
        <v>268</v>
      </c>
      <c r="B21" s="77">
        <v>49.51</v>
      </c>
      <c r="C21" s="30">
        <v>188515</v>
      </c>
      <c r="D21" s="30">
        <v>497930</v>
      </c>
      <c r="E21" s="30">
        <v>246707</v>
      </c>
      <c r="F21" s="30">
        <v>251223</v>
      </c>
      <c r="G21" s="75">
        <f t="shared" si="0"/>
        <v>2.6413282762644883</v>
      </c>
      <c r="H21" s="33">
        <f t="shared" si="1"/>
        <v>0.98202393889094552</v>
      </c>
      <c r="I21" s="30">
        <f t="shared" si="2"/>
        <v>10057.160169662695</v>
      </c>
    </row>
    <row r="22" spans="1:10" ht="4.5" customHeight="1">
      <c r="B22" s="77"/>
      <c r="C22" s="30"/>
      <c r="D22" s="30"/>
      <c r="E22" s="30"/>
      <c r="F22" s="30"/>
      <c r="G22" s="75"/>
      <c r="H22" s="33"/>
      <c r="I22" s="30"/>
    </row>
    <row r="23" spans="1:10" ht="10.5" customHeight="1">
      <c r="A23" s="74" t="s">
        <v>269</v>
      </c>
      <c r="B23" s="77">
        <v>49.69</v>
      </c>
      <c r="C23" s="30">
        <v>190688</v>
      </c>
      <c r="D23" s="30">
        <v>497283</v>
      </c>
      <c r="E23" s="30">
        <v>246538</v>
      </c>
      <c r="F23" s="30">
        <v>250745</v>
      </c>
      <c r="G23" s="75">
        <f t="shared" si="0"/>
        <v>2.6078358365497567</v>
      </c>
      <c r="H23" s="33">
        <f t="shared" si="1"/>
        <v>0.98322199844463498</v>
      </c>
      <c r="I23" s="30">
        <f t="shared" si="2"/>
        <v>10007.707788287382</v>
      </c>
    </row>
    <row r="24" spans="1:10" ht="10.5" customHeight="1">
      <c r="A24" s="74" t="s">
        <v>270</v>
      </c>
      <c r="B24" s="77">
        <v>49.69</v>
      </c>
      <c r="C24" s="30">
        <v>192499</v>
      </c>
      <c r="D24" s="30">
        <v>495894</v>
      </c>
      <c r="E24" s="30">
        <v>245557</v>
      </c>
      <c r="F24" s="30">
        <v>250745</v>
      </c>
      <c r="G24" s="75">
        <f t="shared" si="0"/>
        <v>2.5760861095382315</v>
      </c>
      <c r="H24" s="33">
        <f t="shared" si="1"/>
        <v>0.97930965722148</v>
      </c>
      <c r="I24" s="30">
        <f t="shared" si="2"/>
        <v>9979.754477762126</v>
      </c>
    </row>
    <row r="25" spans="1:10" ht="10.5" customHeight="1">
      <c r="A25" s="74" t="s">
        <v>271</v>
      </c>
      <c r="B25" s="77">
        <v>49.69</v>
      </c>
      <c r="C25" s="30">
        <v>193337</v>
      </c>
      <c r="D25" s="30">
        <v>492793</v>
      </c>
      <c r="E25" s="30">
        <v>243888</v>
      </c>
      <c r="F25" s="30">
        <v>248905</v>
      </c>
      <c r="G25" s="75">
        <f t="shared" si="0"/>
        <v>2.5488809694988541</v>
      </c>
      <c r="H25" s="33">
        <f t="shared" si="1"/>
        <v>0.97984371547377513</v>
      </c>
      <c r="I25" s="30">
        <f t="shared" si="2"/>
        <v>9917.3475548400093</v>
      </c>
    </row>
    <row r="26" spans="1:10" ht="10.5" customHeight="1">
      <c r="A26" s="74" t="s">
        <v>271</v>
      </c>
      <c r="B26" s="77">
        <v>49.69</v>
      </c>
      <c r="C26" s="30">
        <v>191407</v>
      </c>
      <c r="D26" s="30">
        <v>488586</v>
      </c>
      <c r="E26" s="30">
        <v>241786</v>
      </c>
      <c r="F26" s="30">
        <v>246800</v>
      </c>
      <c r="G26" s="75">
        <f t="shared" si="0"/>
        <v>2.552602569394014</v>
      </c>
      <c r="H26" s="33">
        <f t="shared" si="1"/>
        <v>0.97968395461912483</v>
      </c>
      <c r="I26" s="30">
        <f t="shared" si="2"/>
        <v>9832.6826323203877</v>
      </c>
      <c r="J26" s="1" t="s">
        <v>312</v>
      </c>
    </row>
    <row r="27" spans="1:10" ht="10.5" customHeight="1">
      <c r="A27" s="74" t="s">
        <v>272</v>
      </c>
      <c r="B27" s="77">
        <v>49.69</v>
      </c>
      <c r="C27" s="30">
        <v>191242</v>
      </c>
      <c r="D27" s="30">
        <v>487665</v>
      </c>
      <c r="E27" s="30">
        <v>241299</v>
      </c>
      <c r="F27" s="30">
        <v>246366</v>
      </c>
      <c r="G27" s="75">
        <f t="shared" si="0"/>
        <v>2.5499890191485135</v>
      </c>
      <c r="H27" s="33">
        <f t="shared" si="1"/>
        <v>0.97943303864981368</v>
      </c>
      <c r="I27" s="30">
        <f t="shared" si="2"/>
        <v>9814.1477158381967</v>
      </c>
    </row>
    <row r="28" spans="1:10" ht="10.5" customHeight="1">
      <c r="A28" s="74" t="s">
        <v>273</v>
      </c>
      <c r="B28" s="77">
        <v>49.69</v>
      </c>
      <c r="C28" s="30">
        <v>192456</v>
      </c>
      <c r="D28" s="30">
        <v>484724</v>
      </c>
      <c r="E28" s="30">
        <v>239852</v>
      </c>
      <c r="F28" s="30">
        <v>244872</v>
      </c>
      <c r="G28" s="75">
        <f t="shared" si="0"/>
        <v>2.5186224383755249</v>
      </c>
      <c r="H28" s="33">
        <f t="shared" si="1"/>
        <v>0.9794994936129896</v>
      </c>
      <c r="I28" s="30">
        <f t="shared" si="2"/>
        <v>9754.9607566914874</v>
      </c>
    </row>
    <row r="29" spans="1:10" ht="4.5" customHeight="1">
      <c r="A29" s="3"/>
      <c r="B29" s="77"/>
      <c r="C29" s="30"/>
      <c r="D29" s="30"/>
      <c r="E29" s="30"/>
      <c r="F29" s="30"/>
      <c r="G29" s="75"/>
      <c r="H29" s="33"/>
      <c r="I29" s="30"/>
    </row>
    <row r="30" spans="1:10" ht="10.5" customHeight="1">
      <c r="A30" s="50" t="s">
        <v>274</v>
      </c>
      <c r="B30" s="77">
        <v>49.69</v>
      </c>
      <c r="C30" s="30">
        <v>193246</v>
      </c>
      <c r="D30" s="30">
        <v>480382</v>
      </c>
      <c r="E30" s="30">
        <v>237644</v>
      </c>
      <c r="F30" s="30">
        <v>242738</v>
      </c>
      <c r="G30" s="75">
        <f t="shared" si="0"/>
        <v>2.4858574045517114</v>
      </c>
      <c r="H30" s="33">
        <f t="shared" si="1"/>
        <v>0.97901441059908212</v>
      </c>
      <c r="I30" s="30">
        <f t="shared" si="2"/>
        <v>9667.5789897363666</v>
      </c>
    </row>
    <row r="31" spans="1:10" ht="10.5" customHeight="1">
      <c r="A31" s="50" t="s">
        <v>275</v>
      </c>
      <c r="B31" s="77">
        <v>49.69</v>
      </c>
      <c r="C31" s="30">
        <v>194739</v>
      </c>
      <c r="D31" s="30">
        <v>478000</v>
      </c>
      <c r="E31" s="30">
        <v>236333</v>
      </c>
      <c r="F31" s="30">
        <v>241667</v>
      </c>
      <c r="G31" s="75">
        <f t="shared" si="0"/>
        <v>2.4545673953342679</v>
      </c>
      <c r="H31" s="33">
        <f t="shared" si="1"/>
        <v>0.97792830630578442</v>
      </c>
      <c r="I31" s="30">
        <f t="shared" si="2"/>
        <v>9619.6417790299856</v>
      </c>
    </row>
    <row r="32" spans="1:10" ht="10.5" customHeight="1">
      <c r="A32" s="50" t="s">
        <v>276</v>
      </c>
      <c r="B32" s="77">
        <v>49.69</v>
      </c>
      <c r="C32" s="30">
        <v>195479</v>
      </c>
      <c r="D32" s="30">
        <v>474973</v>
      </c>
      <c r="E32" s="30">
        <v>234277</v>
      </c>
      <c r="F32" s="30">
        <v>240696</v>
      </c>
      <c r="G32" s="75">
        <f t="shared" si="0"/>
        <v>2.4297904122693486</v>
      </c>
      <c r="H32" s="33">
        <f t="shared" si="1"/>
        <v>0.97333150530129287</v>
      </c>
      <c r="I32" s="30">
        <f t="shared" si="2"/>
        <v>9558.7240893539947</v>
      </c>
    </row>
    <row r="33" spans="1:10" ht="10.5" customHeight="1">
      <c r="A33" s="50" t="s">
        <v>276</v>
      </c>
      <c r="B33" s="77">
        <v>49.69</v>
      </c>
      <c r="C33" s="30">
        <v>190894</v>
      </c>
      <c r="D33" s="30">
        <v>466187</v>
      </c>
      <c r="E33" s="30">
        <v>228861</v>
      </c>
      <c r="F33" s="30">
        <v>237326</v>
      </c>
      <c r="G33" s="75">
        <f t="shared" si="0"/>
        <v>2.4421249489245342</v>
      </c>
      <c r="H33" s="33">
        <f t="shared" si="1"/>
        <v>0.9643317630600946</v>
      </c>
      <c r="I33" s="30">
        <f t="shared" si="2"/>
        <v>9381.9078285369287</v>
      </c>
      <c r="J33" s="1" t="s">
        <v>313</v>
      </c>
    </row>
    <row r="34" spans="1:10" ht="10.5" customHeight="1">
      <c r="A34" s="50" t="s">
        <v>277</v>
      </c>
      <c r="B34" s="77">
        <v>49.69</v>
      </c>
      <c r="C34" s="30">
        <v>190577</v>
      </c>
      <c r="D34" s="30">
        <v>465135</v>
      </c>
      <c r="E34" s="30">
        <v>228128</v>
      </c>
      <c r="F34" s="30">
        <v>237007</v>
      </c>
      <c r="G34" s="75">
        <f t="shared" si="0"/>
        <v>2.4406670269759729</v>
      </c>
      <c r="H34" s="33">
        <f t="shared" si="1"/>
        <v>0.96253697148185502</v>
      </c>
      <c r="I34" s="30">
        <f t="shared" si="2"/>
        <v>9360.7365667136255</v>
      </c>
    </row>
    <row r="35" spans="1:10" ht="15" customHeight="1">
      <c r="A35" s="50" t="s">
        <v>278</v>
      </c>
      <c r="B35" s="77">
        <v>49.77</v>
      </c>
      <c r="C35" s="30">
        <v>192140</v>
      </c>
      <c r="D35" s="30">
        <v>464286</v>
      </c>
      <c r="E35" s="30">
        <v>227116</v>
      </c>
      <c r="F35" s="30">
        <v>237170</v>
      </c>
      <c r="G35" s="75">
        <f t="shared" si="0"/>
        <v>2.4163942958259601</v>
      </c>
      <c r="H35" s="33">
        <f t="shared" si="1"/>
        <v>0.95760846650082221</v>
      </c>
      <c r="I35" s="30">
        <f t="shared" si="2"/>
        <v>9328.6317058468958</v>
      </c>
    </row>
    <row r="36" spans="1:10" ht="4.5" customHeight="1">
      <c r="A36" s="3"/>
      <c r="B36" s="77"/>
      <c r="C36" s="30"/>
      <c r="D36" s="30"/>
      <c r="E36" s="30"/>
      <c r="F36" s="30"/>
      <c r="G36" s="75"/>
      <c r="H36" s="33"/>
      <c r="I36" s="30"/>
    </row>
    <row r="37" spans="1:10" ht="10.5" customHeight="1">
      <c r="A37" s="50" t="s">
        <v>279</v>
      </c>
      <c r="B37" s="77">
        <v>49.77</v>
      </c>
      <c r="C37" s="30">
        <v>193821</v>
      </c>
      <c r="D37" s="30">
        <v>463544</v>
      </c>
      <c r="E37" s="30">
        <v>226383</v>
      </c>
      <c r="F37" s="30">
        <v>237161</v>
      </c>
      <c r="G37" s="75">
        <f t="shared" si="0"/>
        <v>2.39160875240557</v>
      </c>
      <c r="H37" s="33">
        <f t="shared" si="1"/>
        <v>0.95455407929634295</v>
      </c>
      <c r="I37" s="30">
        <f t="shared" si="2"/>
        <v>9313.7231263813537</v>
      </c>
    </row>
    <row r="38" spans="1:10" ht="10.5" customHeight="1">
      <c r="A38" s="50" t="s">
        <v>280</v>
      </c>
      <c r="B38" s="77">
        <v>49.77</v>
      </c>
      <c r="C38" s="30">
        <v>195603</v>
      </c>
      <c r="D38" s="30">
        <v>462849</v>
      </c>
      <c r="E38" s="30">
        <v>225713</v>
      </c>
      <c r="F38" s="30">
        <v>237136</v>
      </c>
      <c r="G38" s="75">
        <f t="shared" si="0"/>
        <v>2.3662673885369858</v>
      </c>
      <c r="H38" s="33">
        <f t="shared" si="1"/>
        <v>0.95182933000472303</v>
      </c>
      <c r="I38" s="30">
        <f t="shared" si="2"/>
        <v>9299.7588908981306</v>
      </c>
    </row>
    <row r="39" spans="1:10" ht="10.5" customHeight="1">
      <c r="A39" s="50" t="s">
        <v>281</v>
      </c>
      <c r="B39" s="77">
        <v>49.77</v>
      </c>
      <c r="C39" s="30">
        <v>197181</v>
      </c>
      <c r="D39" s="30">
        <v>461713</v>
      </c>
      <c r="E39" s="30">
        <v>224815</v>
      </c>
      <c r="F39" s="30">
        <v>236563</v>
      </c>
      <c r="G39" s="75">
        <f t="shared" si="0"/>
        <v>2.3415694209888378</v>
      </c>
      <c r="H39" s="33">
        <f t="shared" si="1"/>
        <v>0.95033881038032153</v>
      </c>
      <c r="I39" s="30">
        <f t="shared" si="2"/>
        <v>9276.9338959212364</v>
      </c>
    </row>
    <row r="40" spans="1:10" ht="10.5" customHeight="1">
      <c r="A40" s="50" t="s">
        <v>281</v>
      </c>
      <c r="B40" s="77">
        <v>49.77</v>
      </c>
      <c r="C40" s="30">
        <v>198653</v>
      </c>
      <c r="D40" s="30">
        <v>462647</v>
      </c>
      <c r="E40" s="30">
        <v>226084</v>
      </c>
      <c r="F40" s="30">
        <v>236563</v>
      </c>
      <c r="G40" s="75">
        <f t="shared" si="0"/>
        <v>2.3289202780728204</v>
      </c>
      <c r="H40" s="33">
        <f t="shared" si="1"/>
        <v>0.95570313193525613</v>
      </c>
      <c r="I40" s="30">
        <f t="shared" si="2"/>
        <v>9295.7002210166756</v>
      </c>
      <c r="J40" s="1" t="s">
        <v>314</v>
      </c>
    </row>
    <row r="41" spans="1:10" ht="10.5" customHeight="1">
      <c r="A41" s="50" t="s">
        <v>282</v>
      </c>
      <c r="B41" s="77">
        <v>49.77</v>
      </c>
      <c r="C41" s="30">
        <v>200977</v>
      </c>
      <c r="D41" s="30">
        <v>461903</v>
      </c>
      <c r="E41" s="30">
        <v>225506</v>
      </c>
      <c r="F41" s="30">
        <v>236397</v>
      </c>
      <c r="G41" s="75">
        <f t="shared" si="0"/>
        <v>2.2982878637854083</v>
      </c>
      <c r="H41" s="33">
        <f t="shared" si="1"/>
        <v>0.95392919537895993</v>
      </c>
      <c r="I41" s="30">
        <f t="shared" si="2"/>
        <v>9280.7514567008238</v>
      </c>
    </row>
    <row r="42" spans="1:10" ht="10.5" customHeight="1">
      <c r="A42" s="50" t="s">
        <v>283</v>
      </c>
      <c r="B42" s="77">
        <v>49.77</v>
      </c>
      <c r="C42" s="30">
        <v>201522</v>
      </c>
      <c r="D42" s="30">
        <v>462200</v>
      </c>
      <c r="E42" s="30">
        <v>225635</v>
      </c>
      <c r="F42" s="30">
        <v>236565</v>
      </c>
      <c r="G42" s="75">
        <f t="shared" si="0"/>
        <v>2.2935461140719129</v>
      </c>
      <c r="H42" s="33">
        <f t="shared" si="1"/>
        <v>0.95379705366389789</v>
      </c>
      <c r="I42" s="30">
        <f t="shared" si="2"/>
        <v>9286.7189069720716</v>
      </c>
    </row>
    <row r="43" spans="1:10" ht="4.5" customHeight="1">
      <c r="A43" s="3"/>
      <c r="B43" s="77"/>
      <c r="C43" s="30"/>
      <c r="D43" s="30"/>
      <c r="E43" s="30"/>
      <c r="F43" s="30"/>
      <c r="G43" s="75"/>
      <c r="H43" s="33"/>
      <c r="I43" s="30"/>
    </row>
    <row r="44" spans="1:10" ht="10.5" customHeight="1">
      <c r="A44" s="50" t="s">
        <v>287</v>
      </c>
      <c r="B44" s="77" t="s">
        <v>303</v>
      </c>
      <c r="C44" s="30">
        <v>203317</v>
      </c>
      <c r="D44" s="30">
        <v>461202</v>
      </c>
      <c r="E44" s="30">
        <v>224930</v>
      </c>
      <c r="F44" s="30">
        <v>236272</v>
      </c>
      <c r="G44" s="75">
        <f t="shared" si="0"/>
        <v>2.26838877221285</v>
      </c>
      <c r="H44" s="33">
        <f t="shared" si="1"/>
        <v>0.95199600460486222</v>
      </c>
      <c r="I44" s="30">
        <f t="shared" si="2"/>
        <v>9261.084337349399</v>
      </c>
    </row>
    <row r="45" spans="1:10" ht="10.5" customHeight="1">
      <c r="A45" s="50" t="s">
        <v>286</v>
      </c>
      <c r="B45" s="77" t="s">
        <v>317</v>
      </c>
      <c r="C45" s="30">
        <v>205960</v>
      </c>
      <c r="D45" s="30">
        <v>462002</v>
      </c>
      <c r="E45" s="30">
        <v>225185</v>
      </c>
      <c r="F45" s="30">
        <v>236817</v>
      </c>
      <c r="G45" s="75">
        <f t="shared" si="0"/>
        <v>2.2431637211108955</v>
      </c>
      <c r="H45" s="33">
        <f t="shared" si="1"/>
        <v>0.95088190459299793</v>
      </c>
      <c r="I45" s="30">
        <f t="shared" si="2"/>
        <v>9277.1485943775115</v>
      </c>
    </row>
    <row r="46" spans="1:10" ht="10.5" customHeight="1">
      <c r="A46" s="50" t="s">
        <v>285</v>
      </c>
      <c r="B46" s="77" t="s">
        <v>318</v>
      </c>
      <c r="C46" s="30">
        <v>208446</v>
      </c>
      <c r="D46" s="30">
        <v>462748</v>
      </c>
      <c r="E46" s="30">
        <v>225372</v>
      </c>
      <c r="F46" s="30">
        <v>237376</v>
      </c>
      <c r="G46" s="75">
        <f t="shared" si="0"/>
        <v>2.2199898295002063</v>
      </c>
      <c r="H46" s="33">
        <f t="shared" si="1"/>
        <v>0.9494304394715557</v>
      </c>
      <c r="I46" s="30">
        <f t="shared" si="2"/>
        <v>9290.2629993977116</v>
      </c>
    </row>
    <row r="47" spans="1:10" ht="10.5" customHeight="1">
      <c r="A47" s="50" t="s">
        <v>285</v>
      </c>
      <c r="B47" s="77" t="s">
        <v>304</v>
      </c>
      <c r="C47" s="30">
        <v>209343</v>
      </c>
      <c r="D47" s="30">
        <v>453748</v>
      </c>
      <c r="E47" s="30">
        <v>221216</v>
      </c>
      <c r="F47" s="30">
        <v>232532</v>
      </c>
      <c r="G47" s="75">
        <f t="shared" si="0"/>
        <v>2.1674858963519199</v>
      </c>
      <c r="H47" s="33">
        <f t="shared" si="1"/>
        <v>0.95133573013606731</v>
      </c>
      <c r="I47" s="30">
        <f t="shared" si="2"/>
        <v>9080.4082449469679</v>
      </c>
      <c r="J47" s="1" t="s">
        <v>315</v>
      </c>
    </row>
    <row r="48" spans="1:10" ht="10.5" customHeight="1">
      <c r="A48" s="50" t="s">
        <v>284</v>
      </c>
      <c r="B48" s="77" t="s">
        <v>304</v>
      </c>
      <c r="C48" s="30">
        <v>209443</v>
      </c>
      <c r="D48" s="30">
        <v>453582</v>
      </c>
      <c r="E48" s="30">
        <v>221102</v>
      </c>
      <c r="F48" s="30">
        <v>232480</v>
      </c>
      <c r="G48" s="75">
        <f t="shared" si="0"/>
        <v>2.1656584369016869</v>
      </c>
      <c r="H48" s="33">
        <f t="shared" si="1"/>
        <v>0.95105815554026152</v>
      </c>
      <c r="I48" s="30">
        <f t="shared" si="2"/>
        <v>9077.0862517510504</v>
      </c>
    </row>
    <row r="49" spans="1:9" ht="10.5" customHeight="1">
      <c r="A49" s="50" t="s">
        <v>288</v>
      </c>
      <c r="B49" s="77" t="s">
        <v>304</v>
      </c>
      <c r="C49" s="30">
        <v>210125</v>
      </c>
      <c r="D49" s="30">
        <v>451591</v>
      </c>
      <c r="E49" s="30">
        <v>220066</v>
      </c>
      <c r="F49" s="30">
        <v>231525</v>
      </c>
      <c r="G49" s="75">
        <f t="shared" si="0"/>
        <v>2.1491540749553839</v>
      </c>
      <c r="H49" s="33">
        <f t="shared" si="1"/>
        <v>0.95050642479213909</v>
      </c>
      <c r="I49" s="30">
        <f t="shared" si="2"/>
        <v>9037.242345407245</v>
      </c>
    </row>
    <row r="50" spans="1:9" ht="10.5" customHeight="1">
      <c r="A50" s="50" t="s">
        <v>289</v>
      </c>
      <c r="B50" s="77" t="s">
        <v>316</v>
      </c>
      <c r="C50" s="30">
        <v>210939</v>
      </c>
      <c r="D50" s="30">
        <v>450142</v>
      </c>
      <c r="E50" s="30">
        <v>219229</v>
      </c>
      <c r="F50" s="30">
        <v>230913</v>
      </c>
      <c r="G50" s="75">
        <f t="shared" si="0"/>
        <v>2.1339913434689648</v>
      </c>
      <c r="H50" s="33">
        <f t="shared" si="1"/>
        <v>0.94940085659967177</v>
      </c>
      <c r="I50" s="30">
        <f t="shared" si="2"/>
        <v>8966.972111553785</v>
      </c>
    </row>
    <row r="51" spans="1:9" ht="4.5" customHeight="1">
      <c r="B51" s="77"/>
      <c r="C51" s="30"/>
      <c r="D51" s="30"/>
      <c r="E51" s="30"/>
      <c r="F51" s="30"/>
      <c r="G51" s="75"/>
      <c r="H51" s="33"/>
      <c r="I51" s="30"/>
    </row>
    <row r="52" spans="1:9" ht="10.5" customHeight="1">
      <c r="A52" s="1" t="s">
        <v>290</v>
      </c>
      <c r="B52" s="77" t="s">
        <v>305</v>
      </c>
      <c r="C52" s="30">
        <v>211650</v>
      </c>
      <c r="D52" s="30">
        <v>448688</v>
      </c>
      <c r="E52" s="30">
        <v>218135</v>
      </c>
      <c r="F52" s="30">
        <v>230553</v>
      </c>
      <c r="G52" s="75">
        <f t="shared" si="0"/>
        <v>2.1199527521852115</v>
      </c>
      <c r="H52" s="33">
        <f t="shared" si="1"/>
        <v>0.94613819815834099</v>
      </c>
      <c r="I52" s="30">
        <f t="shared" si="2"/>
        <v>8925.5619653869107</v>
      </c>
    </row>
    <row r="53" spans="1:9" ht="10.5" customHeight="1">
      <c r="A53" s="74" t="s">
        <v>291</v>
      </c>
      <c r="B53" s="77" t="s">
        <v>305</v>
      </c>
      <c r="C53" s="30">
        <v>211542</v>
      </c>
      <c r="D53" s="30">
        <v>448496</v>
      </c>
      <c r="E53" s="30">
        <v>218056</v>
      </c>
      <c r="F53" s="30">
        <v>230440</v>
      </c>
      <c r="G53" s="75">
        <f t="shared" si="0"/>
        <v>2.1201274451409176</v>
      </c>
      <c r="H53" s="33">
        <f t="shared" si="1"/>
        <v>0.94625932997743445</v>
      </c>
      <c r="I53" s="30">
        <f t="shared" si="2"/>
        <v>8921.7425900139242</v>
      </c>
    </row>
    <row r="54" spans="1:9" ht="10.5" customHeight="1">
      <c r="A54" s="74" t="s">
        <v>292</v>
      </c>
      <c r="B54" s="77" t="s">
        <v>305</v>
      </c>
      <c r="C54" s="30">
        <v>211484</v>
      </c>
      <c r="D54" s="30">
        <v>448212</v>
      </c>
      <c r="E54" s="30">
        <v>217903</v>
      </c>
      <c r="F54" s="30">
        <v>230309</v>
      </c>
      <c r="G54" s="75">
        <f t="shared" si="0"/>
        <v>2.1193660040475875</v>
      </c>
      <c r="H54" s="33">
        <f t="shared" si="1"/>
        <v>0.946133238388426</v>
      </c>
      <c r="I54" s="30">
        <f t="shared" si="2"/>
        <v>8916.0930972747155</v>
      </c>
    </row>
    <row r="55" spans="1:9" ht="10.5" customHeight="1">
      <c r="A55" s="74" t="s">
        <v>293</v>
      </c>
      <c r="B55" s="77" t="s">
        <v>305</v>
      </c>
      <c r="C55" s="30">
        <v>211786</v>
      </c>
      <c r="D55" s="30">
        <v>447597</v>
      </c>
      <c r="E55" s="30">
        <v>217471</v>
      </c>
      <c r="F55" s="30">
        <v>230126</v>
      </c>
      <c r="G55" s="75">
        <f t="shared" si="0"/>
        <v>2.1134399818684897</v>
      </c>
      <c r="H55" s="33">
        <f t="shared" si="1"/>
        <v>0.9450083867098894</v>
      </c>
      <c r="I55" s="30">
        <f t="shared" si="2"/>
        <v>8903.8591605331203</v>
      </c>
    </row>
    <row r="56" spans="1:9" ht="10.5" customHeight="1">
      <c r="A56" s="74" t="s">
        <v>294</v>
      </c>
      <c r="B56" s="77" t="s">
        <v>305</v>
      </c>
      <c r="C56" s="30">
        <v>212189</v>
      </c>
      <c r="D56" s="30">
        <v>447749</v>
      </c>
      <c r="E56" s="30">
        <v>217572</v>
      </c>
      <c r="F56" s="30">
        <v>230177</v>
      </c>
      <c r="G56" s="75">
        <f t="shared" si="0"/>
        <v>2.1101423730730624</v>
      </c>
      <c r="H56" s="33">
        <f t="shared" si="1"/>
        <v>0.9452377952619071</v>
      </c>
      <c r="I56" s="30">
        <f t="shared" si="2"/>
        <v>8906.8828327034007</v>
      </c>
    </row>
    <row r="57" spans="1:9" ht="10.5" customHeight="1">
      <c r="A57" s="74" t="s">
        <v>295</v>
      </c>
      <c r="B57" s="77" t="s">
        <v>305</v>
      </c>
      <c r="C57" s="30">
        <v>212245</v>
      </c>
      <c r="D57" s="30">
        <v>447621</v>
      </c>
      <c r="E57" s="30">
        <v>217479</v>
      </c>
      <c r="F57" s="30">
        <v>230142</v>
      </c>
      <c r="G57" s="75">
        <f t="shared" si="0"/>
        <v>2.1089825437583922</v>
      </c>
      <c r="H57" s="33">
        <f t="shared" si="1"/>
        <v>0.94497744870558176</v>
      </c>
      <c r="I57" s="30">
        <f t="shared" si="2"/>
        <v>8904.3365824547436</v>
      </c>
    </row>
    <row r="58" spans="1:9" ht="4.5" customHeight="1">
      <c r="A58" s="3"/>
      <c r="B58" s="77"/>
      <c r="C58" s="30"/>
      <c r="D58" s="30"/>
      <c r="E58" s="30"/>
      <c r="F58" s="30"/>
      <c r="G58" s="75"/>
      <c r="H58" s="33"/>
      <c r="I58" s="30"/>
    </row>
    <row r="59" spans="1:9" ht="10.5" customHeight="1">
      <c r="A59" s="74" t="s">
        <v>296</v>
      </c>
      <c r="B59" s="77" t="s">
        <v>305</v>
      </c>
      <c r="C59" s="30">
        <v>212229</v>
      </c>
      <c r="D59" s="30">
        <v>447517</v>
      </c>
      <c r="E59" s="30">
        <v>217431</v>
      </c>
      <c r="F59" s="30">
        <v>230086</v>
      </c>
      <c r="G59" s="75">
        <f t="shared" si="0"/>
        <v>2.1086515038001403</v>
      </c>
      <c r="H59" s="33">
        <f t="shared" si="1"/>
        <v>0.94499882652573386</v>
      </c>
      <c r="I59" s="30">
        <f t="shared" si="2"/>
        <v>8902.2677541277098</v>
      </c>
    </row>
    <row r="60" spans="1:9" ht="10.5" customHeight="1">
      <c r="A60" s="74" t="s">
        <v>297</v>
      </c>
      <c r="B60" s="77" t="s">
        <v>305</v>
      </c>
      <c r="C60" s="30">
        <v>212280</v>
      </c>
      <c r="D60" s="30">
        <v>447512</v>
      </c>
      <c r="E60" s="30">
        <v>217444</v>
      </c>
      <c r="F60" s="30">
        <v>230068</v>
      </c>
      <c r="G60" s="75">
        <f t="shared" si="0"/>
        <v>2.1081213491614847</v>
      </c>
      <c r="H60" s="33">
        <f t="shared" si="1"/>
        <v>0.94512926613001369</v>
      </c>
      <c r="I60" s="30">
        <f t="shared" si="2"/>
        <v>8902.1682912273718</v>
      </c>
    </row>
    <row r="61" spans="1:9" ht="10.5" customHeight="1">
      <c r="A61" s="74" t="s">
        <v>298</v>
      </c>
      <c r="B61" s="77" t="s">
        <v>305</v>
      </c>
      <c r="C61" s="30">
        <v>212360</v>
      </c>
      <c r="D61" s="30">
        <v>447499</v>
      </c>
      <c r="E61" s="30">
        <v>217423</v>
      </c>
      <c r="F61" s="30">
        <v>230076</v>
      </c>
      <c r="G61" s="75">
        <f t="shared" si="0"/>
        <v>2.1072659634582784</v>
      </c>
      <c r="H61" s="33">
        <f t="shared" si="1"/>
        <v>0.94500512874006848</v>
      </c>
      <c r="I61" s="30">
        <f t="shared" si="2"/>
        <v>8901.9096876864933</v>
      </c>
    </row>
    <row r="62" spans="1:9" ht="10.5" customHeight="1">
      <c r="A62" s="74" t="s">
        <v>299</v>
      </c>
      <c r="B62" s="77" t="s">
        <v>305</v>
      </c>
      <c r="C62" s="30">
        <v>212410</v>
      </c>
      <c r="D62" s="30">
        <v>447466</v>
      </c>
      <c r="E62" s="30">
        <v>217380</v>
      </c>
      <c r="F62" s="30">
        <v>230086</v>
      </c>
      <c r="G62" s="75">
        <f t="shared" si="0"/>
        <v>2.1066145661692013</v>
      </c>
      <c r="H62" s="33">
        <f t="shared" si="1"/>
        <v>0.94477717027546226</v>
      </c>
      <c r="I62" s="30">
        <f t="shared" si="2"/>
        <v>8901.2532325442608</v>
      </c>
    </row>
    <row r="63" spans="1:9" ht="10.5" customHeight="1">
      <c r="A63" s="74" t="s">
        <v>300</v>
      </c>
      <c r="B63" s="77" t="s">
        <v>305</v>
      </c>
      <c r="C63" s="30">
        <v>212403</v>
      </c>
      <c r="D63" s="30">
        <v>447283</v>
      </c>
      <c r="E63" s="30">
        <v>217268</v>
      </c>
      <c r="F63" s="30">
        <v>230015</v>
      </c>
      <c r="G63" s="75">
        <f t="shared" si="0"/>
        <v>2.1058224224704922</v>
      </c>
      <c r="H63" s="33">
        <f t="shared" si="1"/>
        <v>0.9445818750951025</v>
      </c>
      <c r="I63" s="30">
        <f t="shared" si="2"/>
        <v>8897.6128903918834</v>
      </c>
    </row>
    <row r="64" spans="1:9" ht="10.5" customHeight="1">
      <c r="A64" s="74" t="s">
        <v>301</v>
      </c>
      <c r="B64" s="77" t="s">
        <v>305</v>
      </c>
      <c r="C64" s="30">
        <v>212405</v>
      </c>
      <c r="D64" s="30">
        <v>447121</v>
      </c>
      <c r="E64" s="30">
        <v>217122</v>
      </c>
      <c r="F64" s="30">
        <v>229999</v>
      </c>
      <c r="G64" s="75">
        <f t="shared" si="0"/>
        <v>2.1050399001906737</v>
      </c>
      <c r="H64" s="33">
        <f t="shared" si="1"/>
        <v>0.94401280005565247</v>
      </c>
      <c r="I64" s="30">
        <f t="shared" si="2"/>
        <v>8894.3902924209269</v>
      </c>
    </row>
    <row r="65" spans="1:10" ht="4.5" customHeight="1">
      <c r="B65" s="77"/>
      <c r="C65" s="30"/>
      <c r="D65" s="30"/>
      <c r="E65" s="30"/>
      <c r="F65" s="30"/>
      <c r="G65" s="75"/>
      <c r="H65" s="33"/>
      <c r="I65" s="30"/>
    </row>
    <row r="66" spans="1:10" ht="10.5" customHeight="1">
      <c r="A66" s="1" t="s">
        <v>302</v>
      </c>
      <c r="B66" s="77" t="s">
        <v>305</v>
      </c>
      <c r="C66" s="30">
        <v>212221</v>
      </c>
      <c r="D66" s="30">
        <v>446799</v>
      </c>
      <c r="E66" s="30">
        <v>216939</v>
      </c>
      <c r="F66" s="30">
        <v>229860</v>
      </c>
      <c r="G66" s="75">
        <f t="shared" si="0"/>
        <v>2.1053477271335073</v>
      </c>
      <c r="H66" s="33">
        <f t="shared" si="1"/>
        <v>0.94378752283998957</v>
      </c>
      <c r="I66" s="30">
        <f t="shared" si="2"/>
        <v>8887.9848816391477</v>
      </c>
    </row>
    <row r="67" spans="1:10" ht="10.5" customHeight="1">
      <c r="A67" s="74" t="s">
        <v>291</v>
      </c>
      <c r="B67" s="77" t="s">
        <v>305</v>
      </c>
      <c r="C67" s="30">
        <v>212180</v>
      </c>
      <c r="D67" s="30">
        <v>446582</v>
      </c>
      <c r="E67" s="30">
        <v>216822</v>
      </c>
      <c r="F67" s="30">
        <v>229760</v>
      </c>
      <c r="G67" s="75">
        <f t="shared" si="0"/>
        <v>2.1047318314638512</v>
      </c>
      <c r="H67" s="33">
        <f t="shared" si="1"/>
        <v>0.94368906685236764</v>
      </c>
      <c r="I67" s="30">
        <f t="shared" si="2"/>
        <v>8883.668191764471</v>
      </c>
    </row>
    <row r="68" spans="1:10" ht="10.5" customHeight="1">
      <c r="A68" s="74" t="s">
        <v>292</v>
      </c>
      <c r="B68" s="77" t="s">
        <v>305</v>
      </c>
      <c r="C68" s="30">
        <v>212091</v>
      </c>
      <c r="D68" s="30">
        <v>446251</v>
      </c>
      <c r="E68" s="30">
        <v>216654</v>
      </c>
      <c r="F68" s="30">
        <v>229597</v>
      </c>
      <c r="G68" s="75">
        <f t="shared" si="0"/>
        <v>2.104054391746939</v>
      </c>
      <c r="H68" s="33">
        <f t="shared" si="1"/>
        <v>0.94362731220355667</v>
      </c>
      <c r="I68" s="30">
        <f t="shared" si="2"/>
        <v>8877.0837477620844</v>
      </c>
    </row>
    <row r="69" spans="1:10" ht="10.5" customHeight="1">
      <c r="A69" s="74" t="s">
        <v>293</v>
      </c>
      <c r="B69" s="77" t="s">
        <v>305</v>
      </c>
      <c r="C69" s="30">
        <v>212765</v>
      </c>
      <c r="D69" s="30">
        <v>446125</v>
      </c>
      <c r="E69" s="30">
        <v>216534</v>
      </c>
      <c r="F69" s="30">
        <v>229591</v>
      </c>
      <c r="G69" s="75">
        <f t="shared" si="0"/>
        <v>2.0967969355862102</v>
      </c>
      <c r="H69" s="33">
        <f t="shared" si="1"/>
        <v>0.9431293038490185</v>
      </c>
      <c r="I69" s="30">
        <f t="shared" si="2"/>
        <v>8874.5772826735629</v>
      </c>
    </row>
    <row r="70" spans="1:10" ht="10.5" customHeight="1">
      <c r="A70" s="74" t="s">
        <v>294</v>
      </c>
      <c r="B70" s="77" t="s">
        <v>305</v>
      </c>
      <c r="C70" s="30">
        <v>213215</v>
      </c>
      <c r="D70" s="30">
        <v>446286</v>
      </c>
      <c r="E70" s="30">
        <v>216613</v>
      </c>
      <c r="F70" s="30">
        <v>229673</v>
      </c>
      <c r="G70" s="75">
        <f t="shared" si="0"/>
        <v>2.0931266561921067</v>
      </c>
      <c r="H70" s="33">
        <f t="shared" si="1"/>
        <v>0.94313654630714105</v>
      </c>
      <c r="I70" s="30">
        <f t="shared" si="2"/>
        <v>8877.7799880644507</v>
      </c>
    </row>
    <row r="71" spans="1:10" ht="10.5" customHeight="1">
      <c r="A71" s="74" t="s">
        <v>295</v>
      </c>
      <c r="B71" s="77" t="s">
        <v>320</v>
      </c>
      <c r="C71" s="30">
        <v>213298</v>
      </c>
      <c r="D71" s="30">
        <v>446169</v>
      </c>
      <c r="E71" s="30">
        <v>216493</v>
      </c>
      <c r="F71" s="30">
        <v>229676</v>
      </c>
      <c r="G71" s="75">
        <f t="shared" si="0"/>
        <v>2.0917636358521881</v>
      </c>
      <c r="H71" s="33">
        <f t="shared" si="1"/>
        <v>0.9426017520332991</v>
      </c>
      <c r="I71" s="30">
        <f t="shared" si="2"/>
        <v>8796.7074132492107</v>
      </c>
    </row>
    <row r="72" spans="1:10" ht="4.5" customHeight="1">
      <c r="A72" s="3"/>
      <c r="B72" s="77"/>
      <c r="C72" s="30"/>
      <c r="D72" s="30"/>
      <c r="E72" s="30"/>
      <c r="F72" s="30"/>
      <c r="G72" s="75"/>
      <c r="H72" s="33"/>
      <c r="I72" s="30"/>
    </row>
    <row r="73" spans="1:10" ht="10.5" customHeight="1">
      <c r="A73" s="74" t="s">
        <v>296</v>
      </c>
      <c r="B73" s="77" t="s">
        <v>321</v>
      </c>
      <c r="C73" s="30">
        <v>213411</v>
      </c>
      <c r="D73" s="30">
        <v>446141</v>
      </c>
      <c r="E73" s="30">
        <v>216481</v>
      </c>
      <c r="F73" s="30">
        <v>229660</v>
      </c>
      <c r="G73" s="75">
        <f t="shared" si="0"/>
        <v>2.0905248557946874</v>
      </c>
      <c r="H73" s="33">
        <f t="shared" si="1"/>
        <v>0.9426151702516764</v>
      </c>
      <c r="I73" s="30">
        <f t="shared" si="2"/>
        <v>8796.1553627760259</v>
      </c>
    </row>
    <row r="74" spans="1:10" ht="10.5" customHeight="1">
      <c r="A74" s="74" t="s">
        <v>297</v>
      </c>
      <c r="B74" s="77" t="s">
        <v>321</v>
      </c>
      <c r="C74" s="30">
        <v>213433</v>
      </c>
      <c r="D74" s="30">
        <v>446041</v>
      </c>
      <c r="E74" s="30">
        <v>216457</v>
      </c>
      <c r="F74" s="30">
        <v>229584</v>
      </c>
      <c r="G74" s="75">
        <f t="shared" si="0"/>
        <v>2.0898408399825708</v>
      </c>
      <c r="H74" s="33">
        <f t="shared" si="1"/>
        <v>0.94282267056937763</v>
      </c>
      <c r="I74" s="30">
        <f t="shared" ref="I74:I80" si="3">D74/B74</f>
        <v>8794.1837539432181</v>
      </c>
    </row>
    <row r="75" spans="1:10" ht="10.5" customHeight="1">
      <c r="A75" s="74" t="s">
        <v>298</v>
      </c>
      <c r="B75" s="77" t="s">
        <v>319</v>
      </c>
      <c r="C75" s="30">
        <v>213429</v>
      </c>
      <c r="D75" s="30">
        <v>445900</v>
      </c>
      <c r="E75" s="30">
        <v>216403</v>
      </c>
      <c r="F75" s="30">
        <v>229497</v>
      </c>
      <c r="G75" s="75">
        <f t="shared" ref="G75:G80" si="4">D75/C75</f>
        <v>2.0892193656906981</v>
      </c>
      <c r="H75" s="33">
        <f t="shared" ref="H75:H80" si="5">E75/F75</f>
        <v>0.94294478794929781</v>
      </c>
      <c r="I75" s="30">
        <f t="shared" si="3"/>
        <v>8791.4037854889593</v>
      </c>
    </row>
    <row r="76" spans="1:10" ht="10.5" customHeight="1">
      <c r="A76" s="74" t="s">
        <v>299</v>
      </c>
      <c r="B76" s="77" t="s">
        <v>319</v>
      </c>
      <c r="C76" s="30">
        <v>213501</v>
      </c>
      <c r="D76" s="30">
        <v>445881</v>
      </c>
      <c r="E76" s="30">
        <v>216396</v>
      </c>
      <c r="F76" s="30">
        <v>229485</v>
      </c>
      <c r="G76" s="75">
        <f t="shared" si="4"/>
        <v>2.0884258153357598</v>
      </c>
      <c r="H76" s="33">
        <f t="shared" si="5"/>
        <v>0.94296359239165961</v>
      </c>
      <c r="I76" s="30">
        <f t="shared" si="3"/>
        <v>8791.0291798107264</v>
      </c>
    </row>
    <row r="77" spans="1:10" ht="10.5" customHeight="1">
      <c r="A77" s="74" t="s">
        <v>300</v>
      </c>
      <c r="B77" s="77" t="s">
        <v>319</v>
      </c>
      <c r="C77" s="30">
        <v>213528</v>
      </c>
      <c r="D77" s="30">
        <v>445715</v>
      </c>
      <c r="E77" s="30">
        <v>216317</v>
      </c>
      <c r="F77" s="30">
        <v>229398</v>
      </c>
      <c r="G77" s="75">
        <f t="shared" si="4"/>
        <v>2.0873843243040726</v>
      </c>
      <c r="H77" s="33">
        <f t="shared" si="5"/>
        <v>0.94297683502035767</v>
      </c>
      <c r="I77" s="30">
        <f t="shared" si="3"/>
        <v>8787.7563091482643</v>
      </c>
    </row>
    <row r="78" spans="1:10" ht="10.5" customHeight="1">
      <c r="A78" s="74" t="s">
        <v>301</v>
      </c>
      <c r="B78" s="77" t="s">
        <v>319</v>
      </c>
      <c r="C78" s="30">
        <v>213596</v>
      </c>
      <c r="D78" s="30">
        <v>445603</v>
      </c>
      <c r="E78" s="30">
        <v>216254</v>
      </c>
      <c r="F78" s="30">
        <v>229349</v>
      </c>
      <c r="G78" s="75">
        <f t="shared" si="4"/>
        <v>2.08619543437143</v>
      </c>
      <c r="H78" s="33">
        <f t="shared" si="5"/>
        <v>0.94290360978247123</v>
      </c>
      <c r="I78" s="30">
        <f t="shared" si="3"/>
        <v>8785.5481072555212</v>
      </c>
    </row>
    <row r="79" spans="1:10" ht="4.5" customHeight="1">
      <c r="B79" s="23"/>
      <c r="C79" s="30"/>
      <c r="D79" s="30"/>
      <c r="E79" s="30"/>
      <c r="F79" s="30"/>
      <c r="G79" s="75"/>
      <c r="H79" s="33"/>
      <c r="I79" s="30"/>
    </row>
    <row r="80" spans="1:10" ht="10.5" customHeight="1">
      <c r="A80" s="139" t="s">
        <v>512</v>
      </c>
      <c r="B80" s="136">
        <v>50.72</v>
      </c>
      <c r="C80" s="43">
        <v>213588</v>
      </c>
      <c r="D80" s="43">
        <v>445503</v>
      </c>
      <c r="E80" s="43">
        <v>216227</v>
      </c>
      <c r="F80" s="43">
        <v>229276</v>
      </c>
      <c r="G80" s="137">
        <f t="shared" si="4"/>
        <v>2.0858053823248497</v>
      </c>
      <c r="H80" s="138">
        <f t="shared" si="5"/>
        <v>0.94308606221322777</v>
      </c>
      <c r="I80" s="43">
        <f t="shared" si="3"/>
        <v>8783.5764984227135</v>
      </c>
      <c r="J80" s="136"/>
    </row>
    <row r="81" spans="1:10" ht="4.5" customHeight="1">
      <c r="A81" s="140"/>
      <c r="B81" s="21"/>
      <c r="C81" s="21"/>
      <c r="D81" s="21"/>
      <c r="E81" s="21"/>
      <c r="F81" s="21"/>
      <c r="G81" s="21"/>
      <c r="H81" s="21"/>
      <c r="I81" s="21"/>
      <c r="J81" s="21"/>
    </row>
    <row r="82" spans="1:10" ht="10.5" customHeight="1">
      <c r="A82" s="30" t="s">
        <v>31</v>
      </c>
    </row>
    <row r="83" spans="1:10" ht="10.5" customHeight="1"/>
    <row r="84" spans="1:10" ht="10.5" customHeight="1"/>
    <row r="85" spans="1:10" ht="10.5" customHeight="1"/>
    <row r="86" spans="1:10" ht="10.5" customHeight="1">
      <c r="A86" s="258"/>
      <c r="B86" s="258"/>
      <c r="C86" s="258"/>
      <c r="D86" s="258"/>
      <c r="E86" s="258"/>
      <c r="F86" s="258"/>
      <c r="G86" s="258"/>
      <c r="H86" s="258"/>
      <c r="I86" s="258"/>
      <c r="J86" s="258"/>
    </row>
  </sheetData>
  <mergeCells count="11">
    <mergeCell ref="I6:I7"/>
    <mergeCell ref="A86:J86"/>
    <mergeCell ref="D8:G8"/>
    <mergeCell ref="J6:J7"/>
    <mergeCell ref="H6:H7"/>
    <mergeCell ref="A4:G4"/>
    <mergeCell ref="A6:A7"/>
    <mergeCell ref="B6:B7"/>
    <mergeCell ref="C6:C7"/>
    <mergeCell ref="D6:F6"/>
    <mergeCell ref="G6:G7"/>
  </mergeCells>
  <phoneticPr fontId="2"/>
  <pageMargins left="0.39370078740157483" right="0.59055118110236227" top="0.39370078740157483" bottom="0.39370078740157483" header="0.31496062992125984" footer="0.31496062992125984"/>
  <pageSetup paperSize="9" orientation="portrait" errors="blank" r:id="rId1"/>
  <headerFooter alignWithMargins="0">
    <oddFooter>&amp;C10</oddFooter>
  </headerFooter>
  <ignoredErrors>
    <ignoredError sqref="G7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workbookViewId="0"/>
  </sheetViews>
  <sheetFormatPr defaultRowHeight="11.25"/>
  <cols>
    <col min="1" max="1" width="11" style="30" customWidth="1"/>
    <col min="2" max="11" width="8.375" style="30" customWidth="1"/>
    <col min="12" max="16384" width="9" style="30"/>
  </cols>
  <sheetData>
    <row r="1" spans="1:11" ht="13.5" customHeight="1">
      <c r="K1" s="66" t="s">
        <v>0</v>
      </c>
    </row>
    <row r="2" spans="1:11" ht="13.5" customHeight="1"/>
    <row r="3" spans="1:11" s="67" customFormat="1" ht="14.25" customHeight="1">
      <c r="A3" s="67" t="s">
        <v>225</v>
      </c>
    </row>
    <row r="4" spans="1:11" ht="14.25" customHeight="1">
      <c r="A4" s="266" t="s">
        <v>251</v>
      </c>
      <c r="B4" s="266"/>
      <c r="C4" s="266"/>
      <c r="D4" s="266"/>
      <c r="E4" s="266"/>
      <c r="F4" s="266"/>
      <c r="G4" s="266"/>
      <c r="H4" s="266"/>
      <c r="I4" s="266"/>
      <c r="J4" s="266"/>
    </row>
    <row r="5" spans="1:11" ht="14.25" customHeight="1">
      <c r="A5" s="266"/>
      <c r="B5" s="266"/>
      <c r="C5" s="266"/>
      <c r="D5" s="266"/>
      <c r="E5" s="266"/>
      <c r="F5" s="266"/>
      <c r="G5" s="266"/>
      <c r="H5" s="266"/>
      <c r="I5" s="266"/>
      <c r="J5" s="266"/>
    </row>
    <row r="6" spans="1:11" ht="14.25" customHeight="1">
      <c r="J6" s="264" t="s">
        <v>92</v>
      </c>
      <c r="K6" s="264"/>
    </row>
    <row r="7" spans="1:11" ht="15" customHeight="1">
      <c r="A7" s="69" t="s">
        <v>171</v>
      </c>
      <c r="B7" s="70" t="s">
        <v>226</v>
      </c>
      <c r="C7" s="71" t="s">
        <v>227</v>
      </c>
      <c r="D7" s="69" t="s">
        <v>228</v>
      </c>
      <c r="E7" s="71" t="s">
        <v>229</v>
      </c>
      <c r="F7" s="69" t="s">
        <v>230</v>
      </c>
      <c r="G7" s="71" t="s">
        <v>231</v>
      </c>
      <c r="H7" s="69" t="s">
        <v>232</v>
      </c>
      <c r="I7" s="71" t="s">
        <v>233</v>
      </c>
      <c r="J7" s="69" t="s">
        <v>234</v>
      </c>
      <c r="K7" s="70" t="s">
        <v>235</v>
      </c>
    </row>
    <row r="8" spans="1:11" ht="14.25" customHeight="1">
      <c r="B8" s="267" t="s">
        <v>206</v>
      </c>
      <c r="C8" s="268"/>
      <c r="D8" s="268"/>
      <c r="E8" s="268"/>
      <c r="F8" s="268"/>
      <c r="G8" s="268"/>
      <c r="H8" s="268"/>
      <c r="I8" s="268"/>
      <c r="J8" s="268"/>
      <c r="K8" s="268"/>
    </row>
    <row r="9" spans="1:11" s="68" customFormat="1" ht="12.75" customHeight="1">
      <c r="A9" s="68" t="s">
        <v>67</v>
      </c>
      <c r="B9" s="44">
        <f>SUM(B10:B15)</f>
        <v>200977</v>
      </c>
      <c r="C9" s="45">
        <f t="shared" ref="C9:K9" si="0">SUM(C10:C15)</f>
        <v>202838</v>
      </c>
      <c r="D9" s="45">
        <f t="shared" si="0"/>
        <v>205551</v>
      </c>
      <c r="E9" s="45">
        <f t="shared" si="0"/>
        <v>207999</v>
      </c>
      <c r="F9" s="45">
        <f t="shared" si="0"/>
        <v>209343</v>
      </c>
      <c r="G9" s="45">
        <f t="shared" si="0"/>
        <v>210127</v>
      </c>
      <c r="H9" s="45">
        <f t="shared" si="0"/>
        <v>210763</v>
      </c>
      <c r="I9" s="45">
        <f t="shared" si="0"/>
        <v>211903</v>
      </c>
      <c r="J9" s="45">
        <f t="shared" si="0"/>
        <v>212410</v>
      </c>
      <c r="K9" s="45">
        <f t="shared" si="0"/>
        <v>213501</v>
      </c>
    </row>
    <row r="10" spans="1:11" s="68" customFormat="1" ht="19.5" customHeight="1">
      <c r="A10" s="68" t="s">
        <v>68</v>
      </c>
      <c r="B10" s="44">
        <v>24148</v>
      </c>
      <c r="C10" s="45">
        <v>24461</v>
      </c>
      <c r="D10" s="45">
        <v>24732</v>
      </c>
      <c r="E10" s="45">
        <v>25231</v>
      </c>
      <c r="F10" s="45">
        <v>25429</v>
      </c>
      <c r="G10" s="45">
        <v>25387</v>
      </c>
      <c r="H10" s="45">
        <v>25455</v>
      </c>
      <c r="I10" s="45">
        <v>25700</v>
      </c>
      <c r="J10" s="45">
        <v>25893</v>
      </c>
      <c r="K10" s="45">
        <v>26168</v>
      </c>
    </row>
    <row r="11" spans="1:11" s="68" customFormat="1" ht="12.75" customHeight="1">
      <c r="A11" s="68" t="s">
        <v>69</v>
      </c>
      <c r="B11" s="44">
        <v>31937</v>
      </c>
      <c r="C11" s="45">
        <v>32249</v>
      </c>
      <c r="D11" s="45">
        <v>32752</v>
      </c>
      <c r="E11" s="45">
        <v>33159</v>
      </c>
      <c r="F11" s="45">
        <v>33587</v>
      </c>
      <c r="G11" s="45">
        <v>33607</v>
      </c>
      <c r="H11" s="45">
        <v>33606</v>
      </c>
      <c r="I11" s="45">
        <v>34103</v>
      </c>
      <c r="J11" s="45">
        <v>34761</v>
      </c>
      <c r="K11" s="45">
        <v>34945</v>
      </c>
    </row>
    <row r="12" spans="1:11" s="68" customFormat="1" ht="12.75" customHeight="1">
      <c r="A12" s="68" t="s">
        <v>70</v>
      </c>
      <c r="B12" s="44">
        <v>24302</v>
      </c>
      <c r="C12" s="45">
        <v>24359</v>
      </c>
      <c r="D12" s="45">
        <v>24770</v>
      </c>
      <c r="E12" s="45">
        <v>25024</v>
      </c>
      <c r="F12" s="45">
        <v>25141</v>
      </c>
      <c r="G12" s="45">
        <v>25226</v>
      </c>
      <c r="H12" s="45">
        <v>25129</v>
      </c>
      <c r="I12" s="45">
        <v>25036</v>
      </c>
      <c r="J12" s="45">
        <v>24863</v>
      </c>
      <c r="K12" s="45">
        <v>24833</v>
      </c>
    </row>
    <row r="13" spans="1:11" s="68" customFormat="1" ht="12.75" customHeight="1">
      <c r="A13" s="68" t="s">
        <v>71</v>
      </c>
      <c r="B13" s="44">
        <v>48049</v>
      </c>
      <c r="C13" s="45">
        <v>48437</v>
      </c>
      <c r="D13" s="45">
        <v>48649</v>
      </c>
      <c r="E13" s="45">
        <v>49077</v>
      </c>
      <c r="F13" s="45">
        <v>49459</v>
      </c>
      <c r="G13" s="45">
        <v>49685</v>
      </c>
      <c r="H13" s="45">
        <v>50051</v>
      </c>
      <c r="I13" s="45">
        <v>50247</v>
      </c>
      <c r="J13" s="45">
        <v>50180</v>
      </c>
      <c r="K13" s="45">
        <v>50508</v>
      </c>
    </row>
    <row r="14" spans="1:11" s="68" customFormat="1" ht="12.75" customHeight="1">
      <c r="A14" s="68" t="s">
        <v>72</v>
      </c>
      <c r="B14" s="44">
        <v>32297</v>
      </c>
      <c r="C14" s="45">
        <v>32758</v>
      </c>
      <c r="D14" s="45">
        <v>33238</v>
      </c>
      <c r="E14" s="45">
        <v>33656</v>
      </c>
      <c r="F14" s="45">
        <v>33476</v>
      </c>
      <c r="G14" s="45">
        <v>33787</v>
      </c>
      <c r="H14" s="45">
        <v>33919</v>
      </c>
      <c r="I14" s="45">
        <v>34191</v>
      </c>
      <c r="J14" s="45">
        <v>34217</v>
      </c>
      <c r="K14" s="45">
        <v>34285</v>
      </c>
    </row>
    <row r="15" spans="1:11" s="68" customFormat="1" ht="12.75" customHeight="1">
      <c r="A15" s="68" t="s">
        <v>173</v>
      </c>
      <c r="B15" s="44">
        <v>40244</v>
      </c>
      <c r="C15" s="45">
        <v>40574</v>
      </c>
      <c r="D15" s="45">
        <v>41410</v>
      </c>
      <c r="E15" s="45">
        <v>41852</v>
      </c>
      <c r="F15" s="45">
        <v>42251</v>
      </c>
      <c r="G15" s="45">
        <v>42435</v>
      </c>
      <c r="H15" s="45">
        <v>42603</v>
      </c>
      <c r="I15" s="45">
        <v>42626</v>
      </c>
      <c r="J15" s="45">
        <v>42496</v>
      </c>
      <c r="K15" s="45">
        <v>42762</v>
      </c>
    </row>
    <row r="16" spans="1:11" s="68" customFormat="1" ht="14.25" customHeight="1">
      <c r="B16" s="262" t="s">
        <v>246</v>
      </c>
      <c r="C16" s="263"/>
      <c r="D16" s="263"/>
      <c r="E16" s="263"/>
      <c r="F16" s="263"/>
      <c r="G16" s="263"/>
      <c r="H16" s="263"/>
      <c r="I16" s="263"/>
      <c r="J16" s="263"/>
      <c r="K16" s="263"/>
    </row>
    <row r="17" spans="1:11" s="68" customFormat="1" ht="12.75" customHeight="1">
      <c r="A17" s="68" t="s">
        <v>67</v>
      </c>
      <c r="B17" s="44">
        <f t="shared" ref="B17:K17" si="1">SUM(B18:B23)</f>
        <v>461903</v>
      </c>
      <c r="C17" s="45">
        <f t="shared" si="1"/>
        <v>461005</v>
      </c>
      <c r="D17" s="45">
        <f t="shared" si="1"/>
        <v>461738</v>
      </c>
      <c r="E17" s="45">
        <f t="shared" si="1"/>
        <v>462561</v>
      </c>
      <c r="F17" s="45">
        <f t="shared" si="1"/>
        <v>453748</v>
      </c>
      <c r="G17" s="45">
        <f t="shared" si="1"/>
        <v>452020</v>
      </c>
      <c r="H17" s="45">
        <f t="shared" si="1"/>
        <v>450264</v>
      </c>
      <c r="I17" s="45">
        <f t="shared" si="1"/>
        <v>449258</v>
      </c>
      <c r="J17" s="45">
        <f t="shared" si="1"/>
        <v>447466</v>
      </c>
      <c r="K17" s="45">
        <f t="shared" si="1"/>
        <v>445881</v>
      </c>
    </row>
    <row r="18" spans="1:11" s="68" customFormat="1" ht="19.5" customHeight="1">
      <c r="A18" s="68" t="s">
        <v>68</v>
      </c>
      <c r="B18" s="44">
        <v>53141</v>
      </c>
      <c r="C18" s="45">
        <v>53242</v>
      </c>
      <c r="D18" s="45">
        <v>52977</v>
      </c>
      <c r="E18" s="45">
        <v>53341</v>
      </c>
      <c r="F18" s="45">
        <v>52395</v>
      </c>
      <c r="G18" s="45">
        <v>51894</v>
      </c>
      <c r="H18" s="45">
        <v>51481</v>
      </c>
      <c r="I18" s="45">
        <v>51360</v>
      </c>
      <c r="J18" s="45">
        <v>51213</v>
      </c>
      <c r="K18" s="45">
        <v>51137</v>
      </c>
    </row>
    <row r="19" spans="1:11" s="68" customFormat="1" ht="12.75" customHeight="1">
      <c r="A19" s="68" t="s">
        <v>69</v>
      </c>
      <c r="B19" s="44">
        <v>73970</v>
      </c>
      <c r="C19" s="45">
        <v>73788</v>
      </c>
      <c r="D19" s="45">
        <v>73881</v>
      </c>
      <c r="E19" s="45">
        <v>73719</v>
      </c>
      <c r="F19" s="45">
        <v>73022</v>
      </c>
      <c r="G19" s="45">
        <v>72514</v>
      </c>
      <c r="H19" s="45">
        <v>72028</v>
      </c>
      <c r="I19" s="45">
        <v>72621</v>
      </c>
      <c r="J19" s="45">
        <v>73739</v>
      </c>
      <c r="K19" s="45">
        <v>73569</v>
      </c>
    </row>
    <row r="20" spans="1:11" s="68" customFormat="1" ht="12.75" customHeight="1">
      <c r="A20" s="68" t="s">
        <v>70</v>
      </c>
      <c r="B20" s="44">
        <v>56355</v>
      </c>
      <c r="C20" s="45">
        <v>55928</v>
      </c>
      <c r="D20" s="45">
        <v>56420</v>
      </c>
      <c r="E20" s="45">
        <v>56442</v>
      </c>
      <c r="F20" s="45">
        <v>55195</v>
      </c>
      <c r="G20" s="45">
        <v>54776</v>
      </c>
      <c r="H20" s="45">
        <v>54206</v>
      </c>
      <c r="I20" s="45">
        <v>53561</v>
      </c>
      <c r="J20" s="45">
        <v>52712</v>
      </c>
      <c r="K20" s="45">
        <v>52194</v>
      </c>
    </row>
    <row r="21" spans="1:11" s="68" customFormat="1" ht="12.75" customHeight="1">
      <c r="A21" s="68" t="s">
        <v>71</v>
      </c>
      <c r="B21" s="44">
        <v>109893</v>
      </c>
      <c r="C21" s="45">
        <v>109442</v>
      </c>
      <c r="D21" s="45">
        <v>109000</v>
      </c>
      <c r="E21" s="45">
        <v>108976</v>
      </c>
      <c r="F21" s="45">
        <v>107044</v>
      </c>
      <c r="G21" s="45">
        <v>106688</v>
      </c>
      <c r="H21" s="45">
        <v>106715</v>
      </c>
      <c r="I21" s="45">
        <v>106478</v>
      </c>
      <c r="J21" s="45">
        <v>105803</v>
      </c>
      <c r="K21" s="45">
        <v>105564</v>
      </c>
    </row>
    <row r="22" spans="1:11" s="68" customFormat="1" ht="12.75" customHeight="1">
      <c r="A22" s="68" t="s">
        <v>72</v>
      </c>
      <c r="B22" s="44">
        <v>75628</v>
      </c>
      <c r="C22" s="45">
        <v>75954</v>
      </c>
      <c r="D22" s="45">
        <v>76114</v>
      </c>
      <c r="E22" s="45">
        <v>76435</v>
      </c>
      <c r="F22" s="45">
        <v>74274</v>
      </c>
      <c r="G22" s="45">
        <v>74439</v>
      </c>
      <c r="H22" s="45">
        <v>74387</v>
      </c>
      <c r="I22" s="45">
        <v>74448</v>
      </c>
      <c r="J22" s="45">
        <v>74076</v>
      </c>
      <c r="K22" s="45">
        <v>73761</v>
      </c>
    </row>
    <row r="23" spans="1:11" s="68" customFormat="1" ht="12.75" customHeight="1">
      <c r="A23" s="68" t="s">
        <v>173</v>
      </c>
      <c r="B23" s="44">
        <v>92916</v>
      </c>
      <c r="C23" s="45">
        <v>92651</v>
      </c>
      <c r="D23" s="45">
        <v>93346</v>
      </c>
      <c r="E23" s="45">
        <v>93648</v>
      </c>
      <c r="F23" s="45">
        <v>91818</v>
      </c>
      <c r="G23" s="45">
        <v>91709</v>
      </c>
      <c r="H23" s="45">
        <v>91447</v>
      </c>
      <c r="I23" s="45">
        <v>90790</v>
      </c>
      <c r="J23" s="45">
        <v>89923</v>
      </c>
      <c r="K23" s="45">
        <v>89656</v>
      </c>
    </row>
    <row r="24" spans="1:11" s="68" customFormat="1" ht="14.25" customHeight="1">
      <c r="B24" s="262" t="s">
        <v>29</v>
      </c>
      <c r="C24" s="263"/>
      <c r="D24" s="263"/>
      <c r="E24" s="263"/>
      <c r="F24" s="263"/>
      <c r="G24" s="263"/>
      <c r="H24" s="263"/>
      <c r="I24" s="263"/>
      <c r="J24" s="263"/>
      <c r="K24" s="263"/>
    </row>
    <row r="25" spans="1:11" s="68" customFormat="1" ht="12.75" customHeight="1">
      <c r="A25" s="68" t="s">
        <v>67</v>
      </c>
      <c r="B25" s="44">
        <f t="shared" ref="B25:K25" si="2">SUM(B26:B31)</f>
        <v>225506</v>
      </c>
      <c r="C25" s="45">
        <f t="shared" si="2"/>
        <v>224866</v>
      </c>
      <c r="D25" s="45">
        <f t="shared" si="2"/>
        <v>225115</v>
      </c>
      <c r="E25" s="45">
        <f t="shared" si="2"/>
        <v>225444</v>
      </c>
      <c r="F25" s="45">
        <f t="shared" si="2"/>
        <v>221216</v>
      </c>
      <c r="G25" s="45">
        <f t="shared" si="2"/>
        <v>220280</v>
      </c>
      <c r="H25" s="45">
        <f t="shared" si="2"/>
        <v>219313</v>
      </c>
      <c r="I25" s="45">
        <f t="shared" si="2"/>
        <v>218514</v>
      </c>
      <c r="J25" s="45">
        <f t="shared" si="2"/>
        <v>217380</v>
      </c>
      <c r="K25" s="45">
        <f t="shared" si="2"/>
        <v>216396</v>
      </c>
    </row>
    <row r="26" spans="1:11" s="68" customFormat="1" ht="19.5" customHeight="1">
      <c r="A26" s="68" t="s">
        <v>68</v>
      </c>
      <c r="B26" s="44">
        <v>26147</v>
      </c>
      <c r="C26" s="45">
        <v>26176</v>
      </c>
      <c r="D26" s="45">
        <v>26098</v>
      </c>
      <c r="E26" s="45">
        <v>26341</v>
      </c>
      <c r="F26" s="45">
        <v>26010</v>
      </c>
      <c r="G26" s="45">
        <v>25743</v>
      </c>
      <c r="H26" s="45">
        <v>25548</v>
      </c>
      <c r="I26" s="45">
        <v>25503</v>
      </c>
      <c r="J26" s="45">
        <v>25440</v>
      </c>
      <c r="K26" s="45">
        <v>25366</v>
      </c>
    </row>
    <row r="27" spans="1:11" s="68" customFormat="1" ht="12.75" customHeight="1">
      <c r="A27" s="68" t="s">
        <v>69</v>
      </c>
      <c r="B27" s="44">
        <v>36003</v>
      </c>
      <c r="C27" s="45">
        <v>35842</v>
      </c>
      <c r="D27" s="45">
        <v>35928</v>
      </c>
      <c r="E27" s="45">
        <v>35734</v>
      </c>
      <c r="F27" s="45">
        <v>35538</v>
      </c>
      <c r="G27" s="45">
        <v>35293</v>
      </c>
      <c r="H27" s="45">
        <v>35027</v>
      </c>
      <c r="I27" s="45">
        <v>35249</v>
      </c>
      <c r="J27" s="45">
        <v>35725</v>
      </c>
      <c r="K27" s="45">
        <v>35623</v>
      </c>
    </row>
    <row r="28" spans="1:11" s="68" customFormat="1" ht="12.75" customHeight="1">
      <c r="A28" s="68" t="s">
        <v>70</v>
      </c>
      <c r="B28" s="44">
        <v>27823</v>
      </c>
      <c r="C28" s="45">
        <v>27581</v>
      </c>
      <c r="D28" s="45">
        <v>27812</v>
      </c>
      <c r="E28" s="45">
        <v>27836</v>
      </c>
      <c r="F28" s="45">
        <v>27462</v>
      </c>
      <c r="G28" s="45">
        <v>27235</v>
      </c>
      <c r="H28" s="45">
        <v>26921</v>
      </c>
      <c r="I28" s="45">
        <v>26577</v>
      </c>
      <c r="J28" s="45">
        <v>26171</v>
      </c>
      <c r="K28" s="45">
        <v>25873</v>
      </c>
    </row>
    <row r="29" spans="1:11" s="68" customFormat="1" ht="12.75" customHeight="1">
      <c r="A29" s="68" t="s">
        <v>71</v>
      </c>
      <c r="B29" s="44">
        <v>53227</v>
      </c>
      <c r="C29" s="45">
        <v>53014</v>
      </c>
      <c r="D29" s="45">
        <v>52707</v>
      </c>
      <c r="E29" s="45">
        <v>52706</v>
      </c>
      <c r="F29" s="45">
        <v>51841</v>
      </c>
      <c r="G29" s="45">
        <v>51636</v>
      </c>
      <c r="H29" s="45">
        <v>51558</v>
      </c>
      <c r="I29" s="45">
        <v>51383</v>
      </c>
      <c r="J29" s="45">
        <v>50919</v>
      </c>
      <c r="K29" s="45">
        <v>50799</v>
      </c>
    </row>
    <row r="30" spans="1:11" s="68" customFormat="1" ht="12.75" customHeight="1">
      <c r="A30" s="68" t="s">
        <v>72</v>
      </c>
      <c r="B30" s="44">
        <v>36346</v>
      </c>
      <c r="C30" s="45">
        <v>36505</v>
      </c>
      <c r="D30" s="45">
        <v>36591</v>
      </c>
      <c r="E30" s="45">
        <v>36689</v>
      </c>
      <c r="F30" s="45">
        <v>35564</v>
      </c>
      <c r="G30" s="45">
        <v>35686</v>
      </c>
      <c r="H30" s="45">
        <v>35600</v>
      </c>
      <c r="I30" s="45">
        <v>35560</v>
      </c>
      <c r="J30" s="45">
        <v>35355</v>
      </c>
      <c r="K30" s="45">
        <v>35113</v>
      </c>
    </row>
    <row r="31" spans="1:11" s="68" customFormat="1" ht="12.75" customHeight="1">
      <c r="A31" s="68" t="s">
        <v>173</v>
      </c>
      <c r="B31" s="44">
        <v>45960</v>
      </c>
      <c r="C31" s="45">
        <v>45748</v>
      </c>
      <c r="D31" s="45">
        <v>45979</v>
      </c>
      <c r="E31" s="45">
        <v>46138</v>
      </c>
      <c r="F31" s="45">
        <v>44801</v>
      </c>
      <c r="G31" s="45">
        <v>44687</v>
      </c>
      <c r="H31" s="45">
        <v>44659</v>
      </c>
      <c r="I31" s="45">
        <v>44242</v>
      </c>
      <c r="J31" s="45">
        <v>43770</v>
      </c>
      <c r="K31" s="45">
        <v>43622</v>
      </c>
    </row>
    <row r="32" spans="1:11" s="68" customFormat="1" ht="14.25" customHeight="1">
      <c r="B32" s="262" t="s">
        <v>30</v>
      </c>
      <c r="C32" s="263"/>
      <c r="D32" s="263"/>
      <c r="E32" s="263"/>
      <c r="F32" s="263"/>
      <c r="G32" s="263"/>
      <c r="H32" s="263"/>
      <c r="I32" s="263"/>
      <c r="J32" s="263"/>
      <c r="K32" s="263"/>
    </row>
    <row r="33" spans="1:11" s="68" customFormat="1" ht="12.75" customHeight="1">
      <c r="A33" s="68" t="s">
        <v>67</v>
      </c>
      <c r="B33" s="44">
        <f t="shared" ref="B33:K33" si="3">SUM(B34:B39)</f>
        <v>236397</v>
      </c>
      <c r="C33" s="45">
        <f t="shared" si="3"/>
        <v>236139</v>
      </c>
      <c r="D33" s="45">
        <f t="shared" si="3"/>
        <v>236623</v>
      </c>
      <c r="E33" s="45">
        <f t="shared" si="3"/>
        <v>237117</v>
      </c>
      <c r="F33" s="45">
        <f t="shared" si="3"/>
        <v>232532</v>
      </c>
      <c r="G33" s="45">
        <f t="shared" si="3"/>
        <v>231740</v>
      </c>
      <c r="H33" s="45">
        <f t="shared" si="3"/>
        <v>220951</v>
      </c>
      <c r="I33" s="45">
        <f t="shared" si="3"/>
        <v>230744</v>
      </c>
      <c r="J33" s="45">
        <f t="shared" si="3"/>
        <v>230086</v>
      </c>
      <c r="K33" s="45">
        <f t="shared" si="3"/>
        <v>229485</v>
      </c>
    </row>
    <row r="34" spans="1:11" s="68" customFormat="1" ht="19.5" customHeight="1">
      <c r="A34" s="68" t="s">
        <v>68</v>
      </c>
      <c r="B34" s="44">
        <v>26994</v>
      </c>
      <c r="C34" s="45">
        <v>27066</v>
      </c>
      <c r="D34" s="45">
        <v>26879</v>
      </c>
      <c r="E34" s="45">
        <v>27000</v>
      </c>
      <c r="F34" s="45">
        <v>26385</v>
      </c>
      <c r="G34" s="45">
        <v>26151</v>
      </c>
      <c r="H34" s="45">
        <v>25933</v>
      </c>
      <c r="I34" s="45">
        <v>25857</v>
      </c>
      <c r="J34" s="45">
        <v>25773</v>
      </c>
      <c r="K34" s="45">
        <v>25771</v>
      </c>
    </row>
    <row r="35" spans="1:11" s="68" customFormat="1" ht="12.75" customHeight="1">
      <c r="A35" s="68" t="s">
        <v>69</v>
      </c>
      <c r="B35" s="44">
        <v>37967</v>
      </c>
      <c r="C35" s="45">
        <v>37946</v>
      </c>
      <c r="D35" s="45">
        <v>37953</v>
      </c>
      <c r="E35" s="45">
        <v>37985</v>
      </c>
      <c r="F35" s="45">
        <v>37484</v>
      </c>
      <c r="G35" s="45">
        <v>37221</v>
      </c>
      <c r="H35" s="45">
        <v>37001</v>
      </c>
      <c r="I35" s="45">
        <v>37372</v>
      </c>
      <c r="J35" s="45">
        <v>38014</v>
      </c>
      <c r="K35" s="45">
        <v>37946</v>
      </c>
    </row>
    <row r="36" spans="1:11" s="68" customFormat="1" ht="12.75" customHeight="1">
      <c r="A36" s="68" t="s">
        <v>70</v>
      </c>
      <c r="B36" s="44">
        <v>28532</v>
      </c>
      <c r="C36" s="45">
        <v>28347</v>
      </c>
      <c r="D36" s="45">
        <v>28608</v>
      </c>
      <c r="E36" s="45">
        <v>28606</v>
      </c>
      <c r="F36" s="45">
        <v>27733</v>
      </c>
      <c r="G36" s="45">
        <v>27541</v>
      </c>
      <c r="H36" s="45">
        <v>27285</v>
      </c>
      <c r="I36" s="45">
        <v>26984</v>
      </c>
      <c r="J36" s="45">
        <v>26541</v>
      </c>
      <c r="K36" s="45">
        <v>26321</v>
      </c>
    </row>
    <row r="37" spans="1:11" s="68" customFormat="1" ht="12.75" customHeight="1">
      <c r="A37" s="68" t="s">
        <v>71</v>
      </c>
      <c r="B37" s="44">
        <v>56666</v>
      </c>
      <c r="C37" s="45">
        <v>56428</v>
      </c>
      <c r="D37" s="45">
        <v>56293</v>
      </c>
      <c r="E37" s="45">
        <v>56270</v>
      </c>
      <c r="F37" s="45">
        <v>55203</v>
      </c>
      <c r="G37" s="45">
        <v>55052</v>
      </c>
      <c r="H37" s="45">
        <v>55157</v>
      </c>
      <c r="I37" s="45">
        <v>55095</v>
      </c>
      <c r="J37" s="45">
        <v>54884</v>
      </c>
      <c r="K37" s="45">
        <v>54765</v>
      </c>
    </row>
    <row r="38" spans="1:11" s="68" customFormat="1" ht="12.75" customHeight="1">
      <c r="A38" s="68" t="s">
        <v>72</v>
      </c>
      <c r="B38" s="44">
        <v>39282</v>
      </c>
      <c r="C38" s="45">
        <v>39449</v>
      </c>
      <c r="D38" s="45">
        <v>39523</v>
      </c>
      <c r="E38" s="45">
        <v>39746</v>
      </c>
      <c r="F38" s="45">
        <v>38710</v>
      </c>
      <c r="G38" s="45">
        <v>38753</v>
      </c>
      <c r="H38" s="45">
        <v>38787</v>
      </c>
      <c r="I38" s="45">
        <v>38888</v>
      </c>
      <c r="J38" s="45">
        <v>38721</v>
      </c>
      <c r="K38" s="45">
        <v>38648</v>
      </c>
    </row>
    <row r="39" spans="1:11" s="68" customFormat="1" ht="12.75" customHeight="1">
      <c r="A39" s="68" t="s">
        <v>173</v>
      </c>
      <c r="B39" s="44">
        <v>46956</v>
      </c>
      <c r="C39" s="45">
        <v>46903</v>
      </c>
      <c r="D39" s="45">
        <v>47367</v>
      </c>
      <c r="E39" s="45">
        <v>47510</v>
      </c>
      <c r="F39" s="45">
        <v>47017</v>
      </c>
      <c r="G39" s="45">
        <v>47022</v>
      </c>
      <c r="H39" s="45">
        <v>36788</v>
      </c>
      <c r="I39" s="45">
        <v>46548</v>
      </c>
      <c r="J39" s="45">
        <v>46153</v>
      </c>
      <c r="K39" s="45">
        <v>46034</v>
      </c>
    </row>
    <row r="40" spans="1:11" ht="4.5" customHeight="1">
      <c r="A40" s="72"/>
      <c r="B40" s="73"/>
      <c r="C40" s="72"/>
      <c r="D40" s="72"/>
      <c r="E40" s="72"/>
      <c r="F40" s="72"/>
      <c r="G40" s="72"/>
      <c r="H40" s="72"/>
      <c r="I40" s="72"/>
      <c r="J40" s="72"/>
      <c r="K40" s="72"/>
    </row>
    <row r="41" spans="1:11" ht="14.25" customHeight="1">
      <c r="A41" s="30" t="s">
        <v>31</v>
      </c>
    </row>
    <row r="42" spans="1:11" ht="14.25" customHeight="1"/>
    <row r="43" spans="1:11" s="67" customFormat="1" ht="14.25" customHeight="1">
      <c r="A43" s="67" t="s">
        <v>247</v>
      </c>
    </row>
    <row r="44" spans="1:11" ht="13.5" customHeight="1">
      <c r="J44" s="264" t="s">
        <v>182</v>
      </c>
      <c r="K44" s="264"/>
    </row>
    <row r="45" spans="1:11" s="52" customFormat="1" ht="15" customHeight="1">
      <c r="A45" s="69" t="s">
        <v>112</v>
      </c>
      <c r="B45" s="70" t="s">
        <v>236</v>
      </c>
      <c r="C45" s="71" t="s">
        <v>237</v>
      </c>
      <c r="D45" s="69" t="s">
        <v>238</v>
      </c>
      <c r="E45" s="71" t="s">
        <v>239</v>
      </c>
      <c r="F45" s="69" t="s">
        <v>240</v>
      </c>
      <c r="G45" s="71" t="s">
        <v>241</v>
      </c>
      <c r="H45" s="69" t="s">
        <v>242</v>
      </c>
      <c r="I45" s="71" t="s">
        <v>243</v>
      </c>
      <c r="J45" s="69" t="s">
        <v>244</v>
      </c>
      <c r="K45" s="70" t="s">
        <v>245</v>
      </c>
    </row>
    <row r="46" spans="1:11" s="68" customFormat="1" ht="14.25" customHeight="1">
      <c r="B46" s="262" t="s">
        <v>206</v>
      </c>
      <c r="C46" s="263"/>
      <c r="D46" s="263"/>
      <c r="E46" s="263"/>
      <c r="F46" s="263"/>
      <c r="G46" s="263"/>
      <c r="H46" s="263"/>
      <c r="I46" s="263"/>
      <c r="J46" s="263"/>
      <c r="K46" s="263"/>
    </row>
    <row r="47" spans="1:11" s="68" customFormat="1" ht="12.75" customHeight="1">
      <c r="A47" s="68" t="s">
        <v>67</v>
      </c>
      <c r="B47" s="44">
        <f t="shared" ref="B47:K47" si="4">SUM(B48:B53)</f>
        <v>204873</v>
      </c>
      <c r="C47" s="45">
        <f t="shared" si="4"/>
        <v>209116</v>
      </c>
      <c r="D47" s="45">
        <f t="shared" si="4"/>
        <v>210951</v>
      </c>
      <c r="E47" s="45">
        <f t="shared" si="4"/>
        <v>213638</v>
      </c>
      <c r="F47" s="45">
        <f t="shared" si="4"/>
        <v>215859</v>
      </c>
      <c r="G47" s="45">
        <f t="shared" si="4"/>
        <v>216844</v>
      </c>
      <c r="H47" s="45">
        <f t="shared" si="4"/>
        <v>217786</v>
      </c>
      <c r="I47" s="45">
        <f t="shared" si="4"/>
        <v>224883</v>
      </c>
      <c r="J47" s="45">
        <f t="shared" si="4"/>
        <v>225589</v>
      </c>
      <c r="K47" s="45">
        <f t="shared" si="4"/>
        <v>226568</v>
      </c>
    </row>
    <row r="48" spans="1:11" s="68" customFormat="1" ht="19.5" customHeight="1">
      <c r="A48" s="68" t="s">
        <v>68</v>
      </c>
      <c r="B48" s="44">
        <v>25447</v>
      </c>
      <c r="C48" s="45">
        <v>25797</v>
      </c>
      <c r="D48" s="45">
        <v>26038</v>
      </c>
      <c r="E48" s="45">
        <v>26398</v>
      </c>
      <c r="F48" s="45">
        <v>26772</v>
      </c>
      <c r="G48" s="45">
        <v>26765</v>
      </c>
      <c r="H48" s="45">
        <v>26736</v>
      </c>
      <c r="I48" s="45">
        <v>27781</v>
      </c>
      <c r="J48" s="45">
        <v>28068</v>
      </c>
      <c r="K48" s="45">
        <v>28298</v>
      </c>
    </row>
    <row r="49" spans="1:11" s="68" customFormat="1" ht="12.75" customHeight="1">
      <c r="A49" s="68" t="s">
        <v>69</v>
      </c>
      <c r="B49" s="44">
        <v>33670</v>
      </c>
      <c r="C49" s="45">
        <v>34237</v>
      </c>
      <c r="D49" s="45">
        <v>34428</v>
      </c>
      <c r="E49" s="45">
        <v>34966</v>
      </c>
      <c r="F49" s="45">
        <v>35244</v>
      </c>
      <c r="G49" s="45">
        <v>35315</v>
      </c>
      <c r="H49" s="45">
        <v>35339</v>
      </c>
      <c r="I49" s="45">
        <v>36471</v>
      </c>
      <c r="J49" s="45">
        <v>36931</v>
      </c>
      <c r="K49" s="45">
        <v>37500</v>
      </c>
    </row>
    <row r="50" spans="1:11" s="68" customFormat="1" ht="12.75" customHeight="1">
      <c r="A50" s="68" t="s">
        <v>70</v>
      </c>
      <c r="B50" s="44">
        <v>25431</v>
      </c>
      <c r="C50" s="45">
        <v>25602</v>
      </c>
      <c r="D50" s="45">
        <v>25920</v>
      </c>
      <c r="E50" s="45">
        <v>26289</v>
      </c>
      <c r="F50" s="45">
        <v>26461</v>
      </c>
      <c r="G50" s="45">
        <v>26633</v>
      </c>
      <c r="H50" s="45">
        <v>26625</v>
      </c>
      <c r="I50" s="45">
        <v>27576</v>
      </c>
      <c r="J50" s="45">
        <v>27455</v>
      </c>
      <c r="K50" s="45">
        <v>27305</v>
      </c>
    </row>
    <row r="51" spans="1:11" s="68" customFormat="1" ht="12.75" customHeight="1">
      <c r="A51" s="68" t="s">
        <v>71</v>
      </c>
      <c r="B51" s="44">
        <v>48414</v>
      </c>
      <c r="C51" s="45">
        <v>49520</v>
      </c>
      <c r="D51" s="45">
        <v>49665</v>
      </c>
      <c r="E51" s="45">
        <v>50034</v>
      </c>
      <c r="F51" s="45">
        <v>50582</v>
      </c>
      <c r="G51" s="45">
        <v>50898</v>
      </c>
      <c r="H51" s="45">
        <v>51320</v>
      </c>
      <c r="I51" s="45">
        <v>52807</v>
      </c>
      <c r="J51" s="45">
        <v>52852</v>
      </c>
      <c r="K51" s="45">
        <v>53106</v>
      </c>
    </row>
    <row r="52" spans="1:11" s="68" customFormat="1" ht="12.75" customHeight="1">
      <c r="A52" s="68" t="s">
        <v>72</v>
      </c>
      <c r="B52" s="44">
        <v>32102</v>
      </c>
      <c r="C52" s="45">
        <v>32932</v>
      </c>
      <c r="D52" s="45">
        <v>33316</v>
      </c>
      <c r="E52" s="45">
        <v>33714</v>
      </c>
      <c r="F52" s="45">
        <v>33992</v>
      </c>
      <c r="G52" s="45">
        <v>34236</v>
      </c>
      <c r="H52" s="45">
        <v>34521</v>
      </c>
      <c r="I52" s="45">
        <v>35876</v>
      </c>
      <c r="J52" s="45">
        <v>36059</v>
      </c>
      <c r="K52" s="45">
        <v>36127</v>
      </c>
    </row>
    <row r="53" spans="1:11" s="68" customFormat="1" ht="12.75" customHeight="1">
      <c r="A53" s="68" t="s">
        <v>173</v>
      </c>
      <c r="B53" s="44">
        <v>39809</v>
      </c>
      <c r="C53" s="45">
        <v>41028</v>
      </c>
      <c r="D53" s="45">
        <v>41584</v>
      </c>
      <c r="E53" s="45">
        <v>42237</v>
      </c>
      <c r="F53" s="45">
        <v>42808</v>
      </c>
      <c r="G53" s="45">
        <v>42997</v>
      </c>
      <c r="H53" s="45">
        <v>43245</v>
      </c>
      <c r="I53" s="45">
        <v>44372</v>
      </c>
      <c r="J53" s="45">
        <v>44224</v>
      </c>
      <c r="K53" s="45">
        <v>44232</v>
      </c>
    </row>
    <row r="54" spans="1:11" s="68" customFormat="1" ht="14.25" customHeight="1">
      <c r="B54" s="262" t="s">
        <v>246</v>
      </c>
      <c r="C54" s="263"/>
      <c r="D54" s="263"/>
      <c r="E54" s="263"/>
      <c r="F54" s="263"/>
      <c r="G54" s="263"/>
      <c r="H54" s="263"/>
      <c r="I54" s="263"/>
      <c r="J54" s="263"/>
      <c r="K54" s="263"/>
    </row>
    <row r="55" spans="1:11" s="68" customFormat="1" ht="12.75" customHeight="1">
      <c r="A55" s="68" t="s">
        <v>67</v>
      </c>
      <c r="B55" s="44">
        <f t="shared" ref="B55:K55" si="5">SUM(B56:B61)</f>
        <v>460263</v>
      </c>
      <c r="C55" s="45">
        <f t="shared" si="5"/>
        <v>458958</v>
      </c>
      <c r="D55" s="45">
        <f t="shared" si="5"/>
        <v>458603</v>
      </c>
      <c r="E55" s="45">
        <f t="shared" si="5"/>
        <v>459933</v>
      </c>
      <c r="F55" s="45">
        <f t="shared" si="5"/>
        <v>460245</v>
      </c>
      <c r="G55" s="45">
        <f t="shared" si="5"/>
        <v>458754</v>
      </c>
      <c r="H55" s="45">
        <f t="shared" si="5"/>
        <v>457216</v>
      </c>
      <c r="I55" s="45">
        <f t="shared" si="5"/>
        <v>467673</v>
      </c>
      <c r="J55" s="45">
        <f t="shared" si="5"/>
        <v>466034</v>
      </c>
      <c r="K55" s="45">
        <f t="shared" si="5"/>
        <v>464562</v>
      </c>
    </row>
    <row r="56" spans="1:11" s="68" customFormat="1" ht="19.5" customHeight="1">
      <c r="A56" s="68" t="s">
        <v>68</v>
      </c>
      <c r="B56" s="44">
        <v>53623</v>
      </c>
      <c r="C56" s="45">
        <v>53175</v>
      </c>
      <c r="D56" s="45">
        <v>53106</v>
      </c>
      <c r="E56" s="45">
        <v>53174</v>
      </c>
      <c r="F56" s="45">
        <v>53304</v>
      </c>
      <c r="G56" s="45">
        <v>52889</v>
      </c>
      <c r="H56" s="45">
        <v>52358</v>
      </c>
      <c r="I56" s="45">
        <v>53689</v>
      </c>
      <c r="J56" s="45">
        <v>53741</v>
      </c>
      <c r="K56" s="45">
        <v>53594</v>
      </c>
    </row>
    <row r="57" spans="1:11" s="68" customFormat="1" ht="12.75" customHeight="1">
      <c r="A57" s="68" t="s">
        <v>69</v>
      </c>
      <c r="B57" s="44">
        <v>75111</v>
      </c>
      <c r="C57" s="45">
        <v>74594</v>
      </c>
      <c r="D57" s="45">
        <v>74247</v>
      </c>
      <c r="E57" s="45">
        <v>74408</v>
      </c>
      <c r="F57" s="45">
        <v>74256</v>
      </c>
      <c r="G57" s="45">
        <v>73732</v>
      </c>
      <c r="H57" s="45">
        <v>73162</v>
      </c>
      <c r="I57" s="45">
        <v>74896</v>
      </c>
      <c r="J57" s="45">
        <v>75417</v>
      </c>
      <c r="K57" s="45">
        <v>76177</v>
      </c>
    </row>
    <row r="58" spans="1:11" s="68" customFormat="1" ht="12.75" customHeight="1">
      <c r="A58" s="68" t="s">
        <v>70</v>
      </c>
      <c r="B58" s="44">
        <v>56459</v>
      </c>
      <c r="C58" s="45">
        <v>55560</v>
      </c>
      <c r="D58" s="45">
        <v>55882</v>
      </c>
      <c r="E58" s="45">
        <v>56265</v>
      </c>
      <c r="F58" s="45">
        <v>56025</v>
      </c>
      <c r="G58" s="45">
        <v>55756</v>
      </c>
      <c r="H58" s="45">
        <v>55321</v>
      </c>
      <c r="I58" s="45">
        <v>56703</v>
      </c>
      <c r="J58" s="45">
        <v>56006</v>
      </c>
      <c r="K58" s="45">
        <v>55244</v>
      </c>
    </row>
    <row r="59" spans="1:11" s="68" customFormat="1" ht="12.75" customHeight="1">
      <c r="A59" s="68" t="s">
        <v>71</v>
      </c>
      <c r="B59" s="44">
        <v>108517</v>
      </c>
      <c r="C59" s="45">
        <v>108510</v>
      </c>
      <c r="D59" s="45">
        <v>107929</v>
      </c>
      <c r="E59" s="45">
        <v>107861</v>
      </c>
      <c r="F59" s="45">
        <v>107936</v>
      </c>
      <c r="G59" s="45">
        <v>107889</v>
      </c>
      <c r="H59" s="45">
        <v>107820</v>
      </c>
      <c r="I59" s="45">
        <v>110045</v>
      </c>
      <c r="J59" s="45">
        <v>109548</v>
      </c>
      <c r="K59" s="45">
        <v>109269</v>
      </c>
    </row>
    <row r="60" spans="1:11" s="68" customFormat="1" ht="12.75" customHeight="1">
      <c r="A60" s="68" t="s">
        <v>72</v>
      </c>
      <c r="B60" s="44">
        <v>75283</v>
      </c>
      <c r="C60" s="45">
        <v>75205</v>
      </c>
      <c r="D60" s="45">
        <v>75408</v>
      </c>
      <c r="E60" s="45">
        <v>75529</v>
      </c>
      <c r="F60" s="45">
        <v>75573</v>
      </c>
      <c r="G60" s="45">
        <v>75493</v>
      </c>
      <c r="H60" s="45">
        <v>75623</v>
      </c>
      <c r="I60" s="45">
        <v>77905</v>
      </c>
      <c r="J60" s="45">
        <v>77866</v>
      </c>
      <c r="K60" s="45">
        <v>77547</v>
      </c>
    </row>
    <row r="61" spans="1:11" s="68" customFormat="1" ht="12.75" customHeight="1">
      <c r="A61" s="68" t="s">
        <v>173</v>
      </c>
      <c r="B61" s="44">
        <v>91270</v>
      </c>
      <c r="C61" s="45">
        <v>91914</v>
      </c>
      <c r="D61" s="45">
        <v>92031</v>
      </c>
      <c r="E61" s="45">
        <v>92696</v>
      </c>
      <c r="F61" s="45">
        <v>93151</v>
      </c>
      <c r="G61" s="45">
        <v>92995</v>
      </c>
      <c r="H61" s="45">
        <v>92932</v>
      </c>
      <c r="I61" s="45">
        <v>94435</v>
      </c>
      <c r="J61" s="45">
        <v>93456</v>
      </c>
      <c r="K61" s="45">
        <v>92731</v>
      </c>
    </row>
    <row r="62" spans="1:11" ht="4.5" customHeight="1">
      <c r="A62" s="72"/>
      <c r="B62" s="73"/>
      <c r="C62" s="72"/>
      <c r="D62" s="72"/>
      <c r="E62" s="72"/>
      <c r="F62" s="72"/>
      <c r="G62" s="72"/>
      <c r="H62" s="72"/>
      <c r="I62" s="72"/>
      <c r="J62" s="72"/>
      <c r="K62" s="72"/>
    </row>
    <row r="63" spans="1:11" ht="13.5" customHeight="1">
      <c r="A63" s="30" t="s">
        <v>31</v>
      </c>
    </row>
    <row r="64" spans="1:11">
      <c r="A64" s="265"/>
      <c r="B64" s="265"/>
      <c r="C64" s="265"/>
      <c r="D64" s="265"/>
      <c r="E64" s="265"/>
      <c r="F64" s="265"/>
      <c r="G64" s="265"/>
      <c r="H64" s="265"/>
      <c r="I64" s="265"/>
      <c r="J64" s="265"/>
      <c r="K64" s="265"/>
    </row>
  </sheetData>
  <mergeCells count="10">
    <mergeCell ref="B46:K46"/>
    <mergeCell ref="B54:K54"/>
    <mergeCell ref="J6:K6"/>
    <mergeCell ref="A64:K64"/>
    <mergeCell ref="A4:J5"/>
    <mergeCell ref="J44:K44"/>
    <mergeCell ref="B8:K8"/>
    <mergeCell ref="B16:K16"/>
    <mergeCell ref="B24:K24"/>
    <mergeCell ref="B32:K32"/>
  </mergeCells>
  <phoneticPr fontId="2"/>
  <pageMargins left="0.59055118110236227" right="0.39370078740157483" top="0.39370078740157483" bottom="0.39370078740157483" header="0.11811023622047245" footer="0.31496062992125984"/>
  <pageSetup paperSize="9" orientation="portrait" r:id="rId1"/>
  <headerFooter alignWithMargins="0">
    <oddFooter>&amp;C11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heetViews>
  <sheetFormatPr defaultRowHeight="11.25"/>
  <cols>
    <col min="1" max="1" width="6.875" style="1" customWidth="1"/>
    <col min="2" max="12" width="7.25" style="1" customWidth="1"/>
    <col min="13" max="13" width="7.375" style="1" customWidth="1"/>
    <col min="14" max="16384" width="9" style="1"/>
  </cols>
  <sheetData>
    <row r="1" spans="1:13" ht="13.5" customHeight="1">
      <c r="A1" s="1" t="s">
        <v>0</v>
      </c>
    </row>
    <row r="2" spans="1:13" ht="13.5" customHeight="1"/>
    <row r="3" spans="1:13" ht="14.25" customHeight="1">
      <c r="A3" s="2" t="s">
        <v>203</v>
      </c>
    </row>
    <row r="4" spans="1:13" ht="12" customHeight="1">
      <c r="A4" s="248" t="s">
        <v>252</v>
      </c>
      <c r="B4" s="248"/>
      <c r="C4" s="248"/>
    </row>
    <row r="5" spans="1:13" ht="13.5" customHeight="1">
      <c r="M5" s="15" t="s">
        <v>204</v>
      </c>
    </row>
    <row r="6" spans="1:13" ht="13.5" customHeight="1">
      <c r="A6" s="249" t="s">
        <v>112</v>
      </c>
      <c r="B6" s="253" t="s">
        <v>205</v>
      </c>
      <c r="C6" s="254"/>
      <c r="D6" s="254"/>
      <c r="E6" s="254"/>
      <c r="F6" s="254"/>
      <c r="G6" s="254"/>
      <c r="H6" s="254"/>
      <c r="I6" s="254"/>
      <c r="J6" s="254"/>
      <c r="K6" s="254"/>
      <c r="L6" s="254"/>
      <c r="M6" s="254"/>
    </row>
    <row r="7" spans="1:13" ht="13.5" customHeight="1">
      <c r="A7" s="250"/>
      <c r="B7" s="38" t="s">
        <v>208</v>
      </c>
      <c r="C7" s="18" t="s">
        <v>209</v>
      </c>
      <c r="D7" s="26" t="s">
        <v>210</v>
      </c>
      <c r="E7" s="18" t="s">
        <v>211</v>
      </c>
      <c r="F7" s="26" t="s">
        <v>212</v>
      </c>
      <c r="G7" s="18" t="s">
        <v>213</v>
      </c>
      <c r="H7" s="26" t="s">
        <v>214</v>
      </c>
      <c r="I7" s="18" t="s">
        <v>215</v>
      </c>
      <c r="J7" s="26" t="s">
        <v>216</v>
      </c>
      <c r="K7" s="18" t="s">
        <v>217</v>
      </c>
      <c r="L7" s="26" t="s">
        <v>218</v>
      </c>
      <c r="M7" s="28" t="s">
        <v>219</v>
      </c>
    </row>
    <row r="8" spans="1:13">
      <c r="B8" s="269" t="s">
        <v>206</v>
      </c>
      <c r="C8" s="270"/>
      <c r="D8" s="270"/>
      <c r="E8" s="270"/>
      <c r="F8" s="270"/>
      <c r="G8" s="270"/>
      <c r="H8" s="270"/>
      <c r="I8" s="270"/>
      <c r="J8" s="270"/>
      <c r="K8" s="270"/>
      <c r="L8" s="270"/>
      <c r="M8" s="270"/>
    </row>
    <row r="9" spans="1:13" ht="13.5" customHeight="1">
      <c r="A9" s="68" t="s">
        <v>5</v>
      </c>
      <c r="B9" s="44">
        <f>SUM(B10:B15)</f>
        <v>211650</v>
      </c>
      <c r="C9" s="45">
        <f t="shared" ref="C9:M9" si="0">SUM(C10:C15)</f>
        <v>211542</v>
      </c>
      <c r="D9" s="45">
        <f t="shared" si="0"/>
        <v>211484</v>
      </c>
      <c r="E9" s="45">
        <f t="shared" si="0"/>
        <v>211786</v>
      </c>
      <c r="F9" s="45">
        <f t="shared" si="0"/>
        <v>212189</v>
      </c>
      <c r="G9" s="45">
        <f t="shared" si="0"/>
        <v>212245</v>
      </c>
      <c r="H9" s="45">
        <f t="shared" si="0"/>
        <v>212229</v>
      </c>
      <c r="I9" s="45">
        <f t="shared" si="0"/>
        <v>212280</v>
      </c>
      <c r="J9" s="45">
        <f t="shared" si="0"/>
        <v>212360</v>
      </c>
      <c r="K9" s="45">
        <f t="shared" si="0"/>
        <v>212410</v>
      </c>
      <c r="L9" s="45">
        <f t="shared" si="0"/>
        <v>212403</v>
      </c>
      <c r="M9" s="45">
        <f t="shared" si="0"/>
        <v>212405</v>
      </c>
    </row>
    <row r="10" spans="1:13" ht="16.5" customHeight="1">
      <c r="A10" s="68" t="s">
        <v>6</v>
      </c>
      <c r="B10" s="44">
        <v>25705</v>
      </c>
      <c r="C10" s="45">
        <v>25694</v>
      </c>
      <c r="D10" s="45">
        <v>25716</v>
      </c>
      <c r="E10" s="45">
        <v>25809</v>
      </c>
      <c r="F10" s="45">
        <v>25864</v>
      </c>
      <c r="G10" s="45">
        <v>25879</v>
      </c>
      <c r="H10" s="45">
        <v>25900</v>
      </c>
      <c r="I10" s="45">
        <v>25921</v>
      </c>
      <c r="J10" s="45">
        <v>25888</v>
      </c>
      <c r="K10" s="45">
        <v>25893</v>
      </c>
      <c r="L10" s="45">
        <v>25877</v>
      </c>
      <c r="M10" s="45">
        <v>25911</v>
      </c>
    </row>
    <row r="11" spans="1:13" ht="13.5" customHeight="1">
      <c r="A11" s="68" t="s">
        <v>7</v>
      </c>
      <c r="B11" s="44">
        <v>34081</v>
      </c>
      <c r="C11" s="45">
        <v>34042</v>
      </c>
      <c r="D11" s="45">
        <v>34042</v>
      </c>
      <c r="E11" s="45">
        <v>34251</v>
      </c>
      <c r="F11" s="45">
        <v>34487</v>
      </c>
      <c r="G11" s="45">
        <v>34547</v>
      </c>
      <c r="H11" s="45">
        <v>34599</v>
      </c>
      <c r="I11" s="45">
        <v>34651</v>
      </c>
      <c r="J11" s="45">
        <v>34763</v>
      </c>
      <c r="K11" s="45">
        <v>34761</v>
      </c>
      <c r="L11" s="45">
        <v>34789</v>
      </c>
      <c r="M11" s="45">
        <v>34782</v>
      </c>
    </row>
    <row r="12" spans="1:13" ht="13.5" customHeight="1">
      <c r="A12" s="68" t="s">
        <v>8</v>
      </c>
      <c r="B12" s="44">
        <v>25009</v>
      </c>
      <c r="C12" s="45">
        <v>24983</v>
      </c>
      <c r="D12" s="45">
        <v>24955</v>
      </c>
      <c r="E12" s="45">
        <v>24960</v>
      </c>
      <c r="F12" s="45">
        <v>24993</v>
      </c>
      <c r="G12" s="45">
        <v>24949</v>
      </c>
      <c r="H12" s="45">
        <v>24931</v>
      </c>
      <c r="I12" s="45">
        <v>24912</v>
      </c>
      <c r="J12" s="45">
        <v>24879</v>
      </c>
      <c r="K12" s="45">
        <v>24863</v>
      </c>
      <c r="L12" s="45">
        <v>24862</v>
      </c>
      <c r="M12" s="45">
        <v>24852</v>
      </c>
    </row>
    <row r="13" spans="1:13" ht="13.5" customHeight="1">
      <c r="A13" s="68" t="s">
        <v>9</v>
      </c>
      <c r="B13" s="44">
        <v>50120</v>
      </c>
      <c r="C13" s="45">
        <v>50091</v>
      </c>
      <c r="D13" s="45">
        <v>50039</v>
      </c>
      <c r="E13" s="45">
        <v>50095</v>
      </c>
      <c r="F13" s="45">
        <v>50085</v>
      </c>
      <c r="G13" s="45">
        <v>50068</v>
      </c>
      <c r="H13" s="45">
        <v>50039</v>
      </c>
      <c r="I13" s="45">
        <v>50062</v>
      </c>
      <c r="J13" s="45">
        <v>50108</v>
      </c>
      <c r="K13" s="45">
        <v>50180</v>
      </c>
      <c r="L13" s="45">
        <v>50135</v>
      </c>
      <c r="M13" s="45">
        <v>50114</v>
      </c>
    </row>
    <row r="14" spans="1:13" ht="13.5" customHeight="1">
      <c r="A14" s="68" t="s">
        <v>10</v>
      </c>
      <c r="B14" s="44">
        <v>34176</v>
      </c>
      <c r="C14" s="45">
        <v>34191</v>
      </c>
      <c r="D14" s="45">
        <v>34234</v>
      </c>
      <c r="E14" s="45">
        <v>34182</v>
      </c>
      <c r="F14" s="45">
        <v>34225</v>
      </c>
      <c r="G14" s="45">
        <v>34283</v>
      </c>
      <c r="H14" s="45">
        <v>34275</v>
      </c>
      <c r="I14" s="45">
        <v>34241</v>
      </c>
      <c r="J14" s="45">
        <v>34198</v>
      </c>
      <c r="K14" s="45">
        <v>34217</v>
      </c>
      <c r="L14" s="45">
        <v>34241</v>
      </c>
      <c r="M14" s="45">
        <v>34255</v>
      </c>
    </row>
    <row r="15" spans="1:13" ht="13.5" customHeight="1">
      <c r="A15" s="68" t="s">
        <v>11</v>
      </c>
      <c r="B15" s="44">
        <v>42559</v>
      </c>
      <c r="C15" s="45">
        <v>42541</v>
      </c>
      <c r="D15" s="45">
        <v>42498</v>
      </c>
      <c r="E15" s="45">
        <v>42489</v>
      </c>
      <c r="F15" s="45">
        <v>42535</v>
      </c>
      <c r="G15" s="45">
        <v>42519</v>
      </c>
      <c r="H15" s="45">
        <v>42485</v>
      </c>
      <c r="I15" s="45">
        <v>42493</v>
      </c>
      <c r="J15" s="45">
        <v>42524</v>
      </c>
      <c r="K15" s="45">
        <v>42496</v>
      </c>
      <c r="L15" s="45">
        <v>42499</v>
      </c>
      <c r="M15" s="45">
        <v>42491</v>
      </c>
    </row>
    <row r="16" spans="1:13" ht="14.25" customHeight="1">
      <c r="A16" s="3"/>
      <c r="B16" s="269" t="s">
        <v>207</v>
      </c>
      <c r="C16" s="270"/>
      <c r="D16" s="270"/>
      <c r="E16" s="270"/>
      <c r="F16" s="270"/>
      <c r="G16" s="270"/>
      <c r="H16" s="270"/>
      <c r="I16" s="270"/>
      <c r="J16" s="270"/>
      <c r="K16" s="270"/>
      <c r="L16" s="270"/>
      <c r="M16" s="270"/>
    </row>
    <row r="17" spans="1:13" ht="13.5" customHeight="1">
      <c r="A17" s="68" t="s">
        <v>5</v>
      </c>
      <c r="B17" s="44">
        <f t="shared" ref="B17:M17" si="1">SUM(B18:B23)</f>
        <v>448688</v>
      </c>
      <c r="C17" s="45">
        <f>SUM(C18:C23)</f>
        <v>448496</v>
      </c>
      <c r="D17" s="45">
        <f t="shared" si="1"/>
        <v>448212</v>
      </c>
      <c r="E17" s="45">
        <f t="shared" si="1"/>
        <v>447597</v>
      </c>
      <c r="F17" s="45">
        <f t="shared" si="1"/>
        <v>447749</v>
      </c>
      <c r="G17" s="45">
        <f t="shared" si="1"/>
        <v>447621</v>
      </c>
      <c r="H17" s="45">
        <f t="shared" si="1"/>
        <v>447517</v>
      </c>
      <c r="I17" s="45">
        <f t="shared" si="1"/>
        <v>447512</v>
      </c>
      <c r="J17" s="45">
        <f t="shared" si="1"/>
        <v>447499</v>
      </c>
      <c r="K17" s="45">
        <f t="shared" si="1"/>
        <v>447466</v>
      </c>
      <c r="L17" s="45">
        <f t="shared" si="1"/>
        <v>447283</v>
      </c>
      <c r="M17" s="45">
        <f t="shared" si="1"/>
        <v>447121</v>
      </c>
    </row>
    <row r="18" spans="1:13" ht="16.5" customHeight="1">
      <c r="A18" s="68" t="s">
        <v>6</v>
      </c>
      <c r="B18" s="44">
        <v>51301</v>
      </c>
      <c r="C18" s="45">
        <v>51292</v>
      </c>
      <c r="D18" s="45">
        <v>51309</v>
      </c>
      <c r="E18" s="45">
        <v>51299</v>
      </c>
      <c r="F18" s="45">
        <v>51319</v>
      </c>
      <c r="G18" s="45">
        <v>51332</v>
      </c>
      <c r="H18" s="45">
        <v>51345</v>
      </c>
      <c r="I18" s="45">
        <v>51359</v>
      </c>
      <c r="J18" s="45">
        <v>51257</v>
      </c>
      <c r="K18" s="45">
        <v>51213</v>
      </c>
      <c r="L18" s="45">
        <v>51151</v>
      </c>
      <c r="M18" s="43">
        <v>51176</v>
      </c>
    </row>
    <row r="19" spans="1:13" ht="13.5" customHeight="1">
      <c r="A19" s="68" t="s">
        <v>7</v>
      </c>
      <c r="B19" s="44">
        <v>72561</v>
      </c>
      <c r="C19" s="45">
        <v>72471</v>
      </c>
      <c r="D19" s="45">
        <v>72420</v>
      </c>
      <c r="E19" s="45">
        <v>72804</v>
      </c>
      <c r="F19" s="45">
        <v>73245</v>
      </c>
      <c r="G19" s="45">
        <v>73281</v>
      </c>
      <c r="H19" s="45">
        <v>73341</v>
      </c>
      <c r="I19" s="45">
        <v>73503</v>
      </c>
      <c r="J19" s="45">
        <v>73715</v>
      </c>
      <c r="K19" s="45">
        <v>73739</v>
      </c>
      <c r="L19" s="45">
        <v>73779</v>
      </c>
      <c r="M19" s="43">
        <v>73749</v>
      </c>
    </row>
    <row r="20" spans="1:13" ht="13.5" customHeight="1">
      <c r="A20" s="68" t="s">
        <v>8</v>
      </c>
      <c r="B20" s="44">
        <v>53472</v>
      </c>
      <c r="C20" s="45">
        <v>53416</v>
      </c>
      <c r="D20" s="45">
        <v>53319</v>
      </c>
      <c r="E20" s="45">
        <v>53164</v>
      </c>
      <c r="F20" s="45">
        <v>53111</v>
      </c>
      <c r="G20" s="45">
        <v>52993</v>
      </c>
      <c r="H20" s="45">
        <v>52924</v>
      </c>
      <c r="I20" s="45">
        <v>52886</v>
      </c>
      <c r="J20" s="45">
        <v>52796</v>
      </c>
      <c r="K20" s="45">
        <v>52712</v>
      </c>
      <c r="L20" s="45">
        <v>52705</v>
      </c>
      <c r="M20" s="43">
        <v>52664</v>
      </c>
    </row>
    <row r="21" spans="1:13" ht="13.5" customHeight="1">
      <c r="A21" s="68" t="s">
        <v>9</v>
      </c>
      <c r="B21" s="44">
        <v>106265</v>
      </c>
      <c r="C21" s="45">
        <v>106224</v>
      </c>
      <c r="D21" s="45">
        <v>106107</v>
      </c>
      <c r="E21" s="45">
        <v>105921</v>
      </c>
      <c r="F21" s="45">
        <v>105721</v>
      </c>
      <c r="G21" s="45">
        <v>105637</v>
      </c>
      <c r="H21" s="45">
        <v>105618</v>
      </c>
      <c r="I21" s="45">
        <v>105600</v>
      </c>
      <c r="J21" s="45">
        <v>105692</v>
      </c>
      <c r="K21" s="45">
        <v>105803</v>
      </c>
      <c r="L21" s="45">
        <v>105707</v>
      </c>
      <c r="M21" s="43">
        <v>105655</v>
      </c>
    </row>
    <row r="22" spans="1:13" ht="13.5" customHeight="1">
      <c r="A22" s="68" t="s">
        <v>10</v>
      </c>
      <c r="B22" s="44">
        <v>74472</v>
      </c>
      <c r="C22" s="45">
        <v>74511</v>
      </c>
      <c r="D22" s="45">
        <v>74586</v>
      </c>
      <c r="E22" s="45">
        <v>74233</v>
      </c>
      <c r="F22" s="45">
        <v>74217</v>
      </c>
      <c r="G22" s="45">
        <v>74273</v>
      </c>
      <c r="H22" s="45">
        <v>74239</v>
      </c>
      <c r="I22" s="45">
        <v>74183</v>
      </c>
      <c r="J22" s="45">
        <v>74080</v>
      </c>
      <c r="K22" s="45">
        <v>74076</v>
      </c>
      <c r="L22" s="45">
        <v>74076</v>
      </c>
      <c r="M22" s="43">
        <v>74066</v>
      </c>
    </row>
    <row r="23" spans="1:13" ht="13.5" customHeight="1">
      <c r="A23" s="68" t="s">
        <v>11</v>
      </c>
      <c r="B23" s="44">
        <v>90617</v>
      </c>
      <c r="C23" s="45">
        <v>90582</v>
      </c>
      <c r="D23" s="45">
        <v>90471</v>
      </c>
      <c r="E23" s="45">
        <v>90176</v>
      </c>
      <c r="F23" s="45">
        <v>90136</v>
      </c>
      <c r="G23" s="45">
        <v>90105</v>
      </c>
      <c r="H23" s="45">
        <v>90050</v>
      </c>
      <c r="I23" s="45">
        <v>89981</v>
      </c>
      <c r="J23" s="45">
        <v>89959</v>
      </c>
      <c r="K23" s="45">
        <v>89923</v>
      </c>
      <c r="L23" s="45">
        <v>89865</v>
      </c>
      <c r="M23" s="43">
        <v>89811</v>
      </c>
    </row>
    <row r="24" spans="1:13" ht="13.5" customHeight="1">
      <c r="A24" s="3"/>
      <c r="B24" s="269" t="s">
        <v>29</v>
      </c>
      <c r="C24" s="270"/>
      <c r="D24" s="270"/>
      <c r="E24" s="270"/>
      <c r="F24" s="270"/>
      <c r="G24" s="270"/>
      <c r="H24" s="270"/>
      <c r="I24" s="270"/>
      <c r="J24" s="270"/>
      <c r="K24" s="270"/>
      <c r="L24" s="270"/>
      <c r="M24" s="270"/>
    </row>
    <row r="25" spans="1:13" ht="14.25" customHeight="1">
      <c r="A25" s="68" t="s">
        <v>5</v>
      </c>
      <c r="B25" s="44">
        <f t="shared" ref="B25:M25" si="2">SUM(B26:B31)</f>
        <v>218135</v>
      </c>
      <c r="C25" s="45">
        <f t="shared" si="2"/>
        <v>218056</v>
      </c>
      <c r="D25" s="45">
        <f t="shared" si="2"/>
        <v>217903</v>
      </c>
      <c r="E25" s="45">
        <f t="shared" si="2"/>
        <v>217471</v>
      </c>
      <c r="F25" s="45">
        <f t="shared" si="2"/>
        <v>217572</v>
      </c>
      <c r="G25" s="45">
        <f t="shared" si="2"/>
        <v>217479</v>
      </c>
      <c r="H25" s="45">
        <f t="shared" si="2"/>
        <v>217431</v>
      </c>
      <c r="I25" s="45">
        <f t="shared" si="2"/>
        <v>217444</v>
      </c>
      <c r="J25" s="45">
        <f t="shared" si="2"/>
        <v>217423</v>
      </c>
      <c r="K25" s="45">
        <f t="shared" si="2"/>
        <v>217380</v>
      </c>
      <c r="L25" s="45">
        <f t="shared" si="2"/>
        <v>217268</v>
      </c>
      <c r="M25" s="45">
        <f t="shared" si="2"/>
        <v>217122</v>
      </c>
    </row>
    <row r="26" spans="1:13" ht="16.5" customHeight="1">
      <c r="A26" s="68" t="s">
        <v>6</v>
      </c>
      <c r="B26" s="44">
        <v>25463</v>
      </c>
      <c r="C26" s="45">
        <v>25455</v>
      </c>
      <c r="D26" s="45">
        <v>25454</v>
      </c>
      <c r="E26" s="45">
        <v>25460</v>
      </c>
      <c r="F26" s="45">
        <v>25469</v>
      </c>
      <c r="G26" s="45">
        <v>25470</v>
      </c>
      <c r="H26" s="45">
        <v>25495</v>
      </c>
      <c r="I26" s="45">
        <v>25501</v>
      </c>
      <c r="J26" s="45">
        <v>25453</v>
      </c>
      <c r="K26" s="45">
        <v>25440</v>
      </c>
      <c r="L26" s="45">
        <v>25416</v>
      </c>
      <c r="M26" s="45">
        <v>25422</v>
      </c>
    </row>
    <row r="27" spans="1:13" ht="13.5" customHeight="1">
      <c r="A27" s="68" t="s">
        <v>7</v>
      </c>
      <c r="B27" s="44">
        <v>35190</v>
      </c>
      <c r="C27" s="45">
        <v>35150</v>
      </c>
      <c r="D27" s="45">
        <v>35129</v>
      </c>
      <c r="E27" s="45">
        <v>35264</v>
      </c>
      <c r="F27" s="45">
        <v>35499</v>
      </c>
      <c r="G27" s="45">
        <v>35499</v>
      </c>
      <c r="H27" s="45">
        <v>35530</v>
      </c>
      <c r="I27" s="45">
        <v>35608</v>
      </c>
      <c r="J27" s="45">
        <v>35712</v>
      </c>
      <c r="K27" s="45">
        <v>35725</v>
      </c>
      <c r="L27" s="45">
        <v>35731</v>
      </c>
      <c r="M27" s="45">
        <v>35712</v>
      </c>
    </row>
    <row r="28" spans="1:13" ht="13.5" customHeight="1">
      <c r="A28" s="68" t="s">
        <v>8</v>
      </c>
      <c r="B28" s="44">
        <v>26528</v>
      </c>
      <c r="C28" s="45">
        <v>26511</v>
      </c>
      <c r="D28" s="45">
        <v>26468</v>
      </c>
      <c r="E28" s="45">
        <v>26400</v>
      </c>
      <c r="F28" s="45">
        <v>26354</v>
      </c>
      <c r="G28" s="45">
        <v>26301</v>
      </c>
      <c r="H28" s="45">
        <v>26275</v>
      </c>
      <c r="I28" s="45">
        <v>26265</v>
      </c>
      <c r="J28" s="45">
        <v>26220</v>
      </c>
      <c r="K28" s="45">
        <v>26171</v>
      </c>
      <c r="L28" s="45">
        <v>26164</v>
      </c>
      <c r="M28" s="45">
        <v>26128</v>
      </c>
    </row>
    <row r="29" spans="1:13" ht="13.5" customHeight="1">
      <c r="A29" s="68" t="s">
        <v>9</v>
      </c>
      <c r="B29" s="44">
        <v>51246</v>
      </c>
      <c r="C29" s="45">
        <v>51215</v>
      </c>
      <c r="D29" s="45">
        <v>51153</v>
      </c>
      <c r="E29" s="45">
        <v>51010</v>
      </c>
      <c r="F29" s="45">
        <v>50911</v>
      </c>
      <c r="G29" s="45">
        <v>50859</v>
      </c>
      <c r="H29" s="45">
        <v>50833</v>
      </c>
      <c r="I29" s="45">
        <v>50839</v>
      </c>
      <c r="J29" s="45">
        <v>50881</v>
      </c>
      <c r="K29" s="45">
        <v>50919</v>
      </c>
      <c r="L29" s="45">
        <v>50891</v>
      </c>
      <c r="M29" s="45">
        <v>50855</v>
      </c>
    </row>
    <row r="30" spans="1:13" ht="13.5" customHeight="1">
      <c r="A30" s="68" t="s">
        <v>10</v>
      </c>
      <c r="B30" s="44">
        <v>35619</v>
      </c>
      <c r="C30" s="45">
        <v>35645</v>
      </c>
      <c r="D30" s="45">
        <v>35697</v>
      </c>
      <c r="E30" s="45">
        <v>35476</v>
      </c>
      <c r="F30" s="45">
        <v>35468</v>
      </c>
      <c r="G30" s="45">
        <v>35478</v>
      </c>
      <c r="H30" s="45">
        <v>35454</v>
      </c>
      <c r="I30" s="45">
        <v>35410</v>
      </c>
      <c r="J30" s="45">
        <v>35362</v>
      </c>
      <c r="K30" s="45">
        <v>35355</v>
      </c>
      <c r="L30" s="45">
        <v>35352</v>
      </c>
      <c r="M30" s="45">
        <v>35330</v>
      </c>
    </row>
    <row r="31" spans="1:13" ht="13.5" customHeight="1">
      <c r="A31" s="68" t="s">
        <v>11</v>
      </c>
      <c r="B31" s="44">
        <v>44089</v>
      </c>
      <c r="C31" s="45">
        <v>44080</v>
      </c>
      <c r="D31" s="45">
        <v>44002</v>
      </c>
      <c r="E31" s="45">
        <v>43861</v>
      </c>
      <c r="F31" s="45">
        <v>43871</v>
      </c>
      <c r="G31" s="45">
        <v>43872</v>
      </c>
      <c r="H31" s="45">
        <v>43844</v>
      </c>
      <c r="I31" s="45">
        <v>43821</v>
      </c>
      <c r="J31" s="45">
        <v>43795</v>
      </c>
      <c r="K31" s="45">
        <v>43770</v>
      </c>
      <c r="L31" s="45">
        <v>43714</v>
      </c>
      <c r="M31" s="45">
        <v>43675</v>
      </c>
    </row>
    <row r="32" spans="1:13" ht="13.5" customHeight="1">
      <c r="A32" s="3"/>
      <c r="B32" s="269" t="s">
        <v>30</v>
      </c>
      <c r="C32" s="270"/>
      <c r="D32" s="270"/>
      <c r="E32" s="270"/>
      <c r="F32" s="270"/>
      <c r="G32" s="270"/>
      <c r="H32" s="270"/>
      <c r="I32" s="270"/>
      <c r="J32" s="270"/>
      <c r="K32" s="270"/>
      <c r="L32" s="270"/>
      <c r="M32" s="270"/>
    </row>
    <row r="33" spans="1:13" ht="13.5" customHeight="1">
      <c r="A33" s="68" t="s">
        <v>5</v>
      </c>
      <c r="B33" s="44">
        <f t="shared" ref="B33:M33" si="3">SUM(B34:B39)</f>
        <v>230553</v>
      </c>
      <c r="C33" s="45">
        <f t="shared" si="3"/>
        <v>230440</v>
      </c>
      <c r="D33" s="45">
        <f t="shared" si="3"/>
        <v>230309</v>
      </c>
      <c r="E33" s="45">
        <f t="shared" si="3"/>
        <v>230126</v>
      </c>
      <c r="F33" s="45">
        <f t="shared" si="3"/>
        <v>230177</v>
      </c>
      <c r="G33" s="45">
        <f t="shared" si="3"/>
        <v>230142</v>
      </c>
      <c r="H33" s="45">
        <f t="shared" si="3"/>
        <v>230086</v>
      </c>
      <c r="I33" s="45">
        <f t="shared" si="3"/>
        <v>230068</v>
      </c>
      <c r="J33" s="45">
        <f t="shared" si="3"/>
        <v>230076</v>
      </c>
      <c r="K33" s="45">
        <f t="shared" si="3"/>
        <v>230086</v>
      </c>
      <c r="L33" s="45">
        <f t="shared" si="3"/>
        <v>230015</v>
      </c>
      <c r="M33" s="45">
        <f t="shared" si="3"/>
        <v>229999</v>
      </c>
    </row>
    <row r="34" spans="1:13" ht="17.25" customHeight="1">
      <c r="A34" s="68" t="s">
        <v>6</v>
      </c>
      <c r="B34" s="44">
        <v>25838</v>
      </c>
      <c r="C34" s="45">
        <v>25837</v>
      </c>
      <c r="D34" s="45">
        <v>25855</v>
      </c>
      <c r="E34" s="45">
        <v>25839</v>
      </c>
      <c r="F34" s="45">
        <v>25850</v>
      </c>
      <c r="G34" s="45">
        <v>25862</v>
      </c>
      <c r="H34" s="45">
        <v>25850</v>
      </c>
      <c r="I34" s="45">
        <v>25858</v>
      </c>
      <c r="J34" s="45">
        <v>25804</v>
      </c>
      <c r="K34" s="45">
        <v>25773</v>
      </c>
      <c r="L34" s="45">
        <v>25735</v>
      </c>
      <c r="M34" s="45">
        <v>25754</v>
      </c>
    </row>
    <row r="35" spans="1:13" ht="13.5" customHeight="1">
      <c r="A35" s="68" t="s">
        <v>7</v>
      </c>
      <c r="B35" s="44">
        <v>37371</v>
      </c>
      <c r="C35" s="45">
        <v>37321</v>
      </c>
      <c r="D35" s="45">
        <v>37291</v>
      </c>
      <c r="E35" s="45">
        <v>37540</v>
      </c>
      <c r="F35" s="45">
        <v>37746</v>
      </c>
      <c r="G35" s="45">
        <v>37782</v>
      </c>
      <c r="H35" s="45">
        <v>37811</v>
      </c>
      <c r="I35" s="45">
        <v>37895</v>
      </c>
      <c r="J35" s="45">
        <v>38003</v>
      </c>
      <c r="K35" s="45">
        <v>38014</v>
      </c>
      <c r="L35" s="45">
        <v>38048</v>
      </c>
      <c r="M35" s="45">
        <v>38037</v>
      </c>
    </row>
    <row r="36" spans="1:13" ht="13.5" customHeight="1">
      <c r="A36" s="68" t="s">
        <v>8</v>
      </c>
      <c r="B36" s="44">
        <v>26944</v>
      </c>
      <c r="C36" s="45">
        <v>26905</v>
      </c>
      <c r="D36" s="45">
        <v>26851</v>
      </c>
      <c r="E36" s="45">
        <v>26764</v>
      </c>
      <c r="F36" s="45">
        <v>26757</v>
      </c>
      <c r="G36" s="45">
        <v>26692</v>
      </c>
      <c r="H36" s="45">
        <v>26649</v>
      </c>
      <c r="I36" s="45">
        <v>26621</v>
      </c>
      <c r="J36" s="45">
        <v>26576</v>
      </c>
      <c r="K36" s="45">
        <v>26541</v>
      </c>
      <c r="L36" s="45">
        <v>26541</v>
      </c>
      <c r="M36" s="45">
        <v>26536</v>
      </c>
    </row>
    <row r="37" spans="1:13" ht="13.5" customHeight="1">
      <c r="A37" s="68" t="s">
        <v>9</v>
      </c>
      <c r="B37" s="44">
        <v>55019</v>
      </c>
      <c r="C37" s="45">
        <v>55009</v>
      </c>
      <c r="D37" s="45">
        <v>54954</v>
      </c>
      <c r="E37" s="45">
        <v>54911</v>
      </c>
      <c r="F37" s="45">
        <v>54810</v>
      </c>
      <c r="G37" s="45">
        <v>54778</v>
      </c>
      <c r="H37" s="45">
        <v>54785</v>
      </c>
      <c r="I37" s="45">
        <v>54761</v>
      </c>
      <c r="J37" s="45">
        <v>54811</v>
      </c>
      <c r="K37" s="45">
        <v>54884</v>
      </c>
      <c r="L37" s="45">
        <v>54816</v>
      </c>
      <c r="M37" s="45">
        <v>54800</v>
      </c>
    </row>
    <row r="38" spans="1:13" ht="13.5" customHeight="1">
      <c r="A38" s="68" t="s">
        <v>10</v>
      </c>
      <c r="B38" s="44">
        <v>38853</v>
      </c>
      <c r="C38" s="45">
        <v>38866</v>
      </c>
      <c r="D38" s="45">
        <v>38889</v>
      </c>
      <c r="E38" s="45">
        <v>38757</v>
      </c>
      <c r="F38" s="45">
        <v>38749</v>
      </c>
      <c r="G38" s="45">
        <v>38795</v>
      </c>
      <c r="H38" s="45">
        <v>38785</v>
      </c>
      <c r="I38" s="45">
        <v>38773</v>
      </c>
      <c r="J38" s="45">
        <v>38718</v>
      </c>
      <c r="K38" s="45">
        <v>38721</v>
      </c>
      <c r="L38" s="45">
        <v>38724</v>
      </c>
      <c r="M38" s="45">
        <v>38736</v>
      </c>
    </row>
    <row r="39" spans="1:13" ht="13.5" customHeight="1">
      <c r="A39" s="68" t="s">
        <v>11</v>
      </c>
      <c r="B39" s="44">
        <v>46528</v>
      </c>
      <c r="C39" s="45">
        <v>46502</v>
      </c>
      <c r="D39" s="45">
        <v>46469</v>
      </c>
      <c r="E39" s="45">
        <v>46315</v>
      </c>
      <c r="F39" s="45">
        <v>46265</v>
      </c>
      <c r="G39" s="45">
        <v>46233</v>
      </c>
      <c r="H39" s="45">
        <v>46206</v>
      </c>
      <c r="I39" s="45">
        <v>46160</v>
      </c>
      <c r="J39" s="45">
        <v>46164</v>
      </c>
      <c r="K39" s="45">
        <v>46153</v>
      </c>
      <c r="L39" s="45">
        <v>46151</v>
      </c>
      <c r="M39" s="45">
        <v>46136</v>
      </c>
    </row>
    <row r="40" spans="1:13" ht="4.5" customHeight="1">
      <c r="A40" s="21"/>
      <c r="B40" s="29"/>
      <c r="C40" s="21"/>
      <c r="D40" s="21"/>
      <c r="E40" s="21"/>
      <c r="F40" s="21"/>
      <c r="G40" s="21"/>
      <c r="H40" s="21"/>
      <c r="I40" s="21"/>
      <c r="J40" s="21"/>
      <c r="K40" s="21"/>
      <c r="L40" s="21"/>
      <c r="M40" s="21"/>
    </row>
    <row r="41" spans="1:13" ht="13.5" customHeight="1">
      <c r="A41" s="54" t="s">
        <v>31</v>
      </c>
    </row>
    <row r="42" spans="1:13" ht="13.5" customHeight="1"/>
    <row r="43" spans="1:13" ht="14.25" customHeight="1">
      <c r="A43" s="2" t="s">
        <v>248</v>
      </c>
    </row>
    <row r="44" spans="1:13" ht="13.5" customHeight="1">
      <c r="M44" s="15" t="s">
        <v>224</v>
      </c>
    </row>
    <row r="45" spans="1:13" ht="13.5" customHeight="1">
      <c r="A45" s="249" t="s">
        <v>112</v>
      </c>
      <c r="B45" s="253" t="s">
        <v>205</v>
      </c>
      <c r="C45" s="254"/>
      <c r="D45" s="254"/>
      <c r="E45" s="254"/>
      <c r="F45" s="254"/>
      <c r="G45" s="254"/>
      <c r="H45" s="254"/>
      <c r="I45" s="254"/>
      <c r="J45" s="254"/>
      <c r="K45" s="253" t="s">
        <v>223</v>
      </c>
      <c r="L45" s="254"/>
      <c r="M45" s="254"/>
    </row>
    <row r="46" spans="1:13" ht="13.5" customHeight="1">
      <c r="A46" s="250"/>
      <c r="B46" s="38" t="s">
        <v>220</v>
      </c>
      <c r="C46" s="18" t="s">
        <v>212</v>
      </c>
      <c r="D46" s="26" t="s">
        <v>213</v>
      </c>
      <c r="E46" s="18" t="s">
        <v>214</v>
      </c>
      <c r="F46" s="26" t="s">
        <v>215</v>
      </c>
      <c r="G46" s="18" t="s">
        <v>216</v>
      </c>
      <c r="H46" s="26" t="s">
        <v>217</v>
      </c>
      <c r="I46" s="18" t="s">
        <v>218</v>
      </c>
      <c r="J46" s="26" t="s">
        <v>219</v>
      </c>
      <c r="K46" s="38" t="s">
        <v>208</v>
      </c>
      <c r="L46" s="18" t="s">
        <v>221</v>
      </c>
      <c r="M46" s="26" t="s">
        <v>222</v>
      </c>
    </row>
    <row r="47" spans="1:13" ht="13.5" customHeight="1">
      <c r="B47" s="269" t="s">
        <v>206</v>
      </c>
      <c r="C47" s="270"/>
      <c r="D47" s="270"/>
      <c r="E47" s="270"/>
      <c r="F47" s="270"/>
      <c r="G47" s="270"/>
      <c r="H47" s="270"/>
      <c r="I47" s="270"/>
      <c r="J47" s="270"/>
      <c r="K47" s="270"/>
      <c r="L47" s="270"/>
      <c r="M47" s="270"/>
    </row>
    <row r="48" spans="1:13" ht="13.5" customHeight="1">
      <c r="A48" s="68" t="s">
        <v>5</v>
      </c>
      <c r="B48" s="44">
        <f>SUM(B49:B54)</f>
        <v>225992</v>
      </c>
      <c r="C48" s="45">
        <f t="shared" ref="C48:M48" si="4">SUM(C49:C54)</f>
        <v>226048</v>
      </c>
      <c r="D48" s="45">
        <f t="shared" si="4"/>
        <v>226032</v>
      </c>
      <c r="E48" s="45">
        <f t="shared" si="4"/>
        <v>226083</v>
      </c>
      <c r="F48" s="45">
        <f t="shared" si="4"/>
        <v>226163</v>
      </c>
      <c r="G48" s="45">
        <f t="shared" si="4"/>
        <v>226213</v>
      </c>
      <c r="H48" s="45">
        <f t="shared" si="4"/>
        <v>226206</v>
      </c>
      <c r="I48" s="45">
        <f t="shared" si="4"/>
        <v>226208</v>
      </c>
      <c r="J48" s="45">
        <f t="shared" si="4"/>
        <v>226024</v>
      </c>
      <c r="K48" s="45">
        <f t="shared" si="4"/>
        <v>225983</v>
      </c>
      <c r="L48" s="45">
        <f t="shared" si="4"/>
        <v>225894</v>
      </c>
      <c r="M48" s="45">
        <f t="shared" si="4"/>
        <v>226568</v>
      </c>
    </row>
    <row r="49" spans="1:13" ht="16.5" customHeight="1">
      <c r="A49" s="68" t="s">
        <v>6</v>
      </c>
      <c r="B49" s="44">
        <v>28123</v>
      </c>
      <c r="C49" s="45">
        <v>28138</v>
      </c>
      <c r="D49" s="45">
        <v>28159</v>
      </c>
      <c r="E49" s="45">
        <v>28180</v>
      </c>
      <c r="F49" s="45">
        <v>28147</v>
      </c>
      <c r="G49" s="45">
        <v>28152</v>
      </c>
      <c r="H49" s="45">
        <v>28136</v>
      </c>
      <c r="I49" s="45">
        <v>28170</v>
      </c>
      <c r="J49" s="45">
        <v>28132</v>
      </c>
      <c r="K49" s="45">
        <v>28125</v>
      </c>
      <c r="L49" s="45">
        <v>28131</v>
      </c>
      <c r="M49" s="45">
        <v>28298</v>
      </c>
    </row>
    <row r="50" spans="1:13" ht="13.5" customHeight="1">
      <c r="A50" s="68" t="s">
        <v>7</v>
      </c>
      <c r="B50" s="44">
        <v>37167</v>
      </c>
      <c r="C50" s="45">
        <v>37227</v>
      </c>
      <c r="D50" s="45">
        <v>37279</v>
      </c>
      <c r="E50" s="45">
        <v>37331</v>
      </c>
      <c r="F50" s="45">
        <v>37443</v>
      </c>
      <c r="G50" s="45">
        <v>37441</v>
      </c>
      <c r="H50" s="45">
        <v>37469</v>
      </c>
      <c r="I50" s="45">
        <v>37462</v>
      </c>
      <c r="J50" s="45">
        <v>37433</v>
      </c>
      <c r="K50" s="45">
        <v>37443</v>
      </c>
      <c r="L50" s="45">
        <v>37438</v>
      </c>
      <c r="M50" s="45">
        <v>37500</v>
      </c>
    </row>
    <row r="51" spans="1:13" ht="13.5" customHeight="1">
      <c r="A51" s="68" t="s">
        <v>8</v>
      </c>
      <c r="B51" s="44">
        <v>27488</v>
      </c>
      <c r="C51" s="45">
        <v>27444</v>
      </c>
      <c r="D51" s="45">
        <v>27426</v>
      </c>
      <c r="E51" s="45">
        <v>27407</v>
      </c>
      <c r="F51" s="45">
        <v>27374</v>
      </c>
      <c r="G51" s="45">
        <v>27358</v>
      </c>
      <c r="H51" s="45">
        <v>27357</v>
      </c>
      <c r="I51" s="45">
        <v>27347</v>
      </c>
      <c r="J51" s="45">
        <v>27314</v>
      </c>
      <c r="K51" s="45">
        <v>27272</v>
      </c>
      <c r="L51" s="45">
        <v>27281</v>
      </c>
      <c r="M51" s="45">
        <v>27305</v>
      </c>
    </row>
    <row r="52" spans="1:13" ht="13.5" customHeight="1">
      <c r="A52" s="68" t="s">
        <v>9</v>
      </c>
      <c r="B52" s="44">
        <v>52842</v>
      </c>
      <c r="C52" s="45">
        <v>52825</v>
      </c>
      <c r="D52" s="45">
        <v>52796</v>
      </c>
      <c r="E52" s="45">
        <v>52819</v>
      </c>
      <c r="F52" s="45">
        <v>52865</v>
      </c>
      <c r="G52" s="45">
        <v>52937</v>
      </c>
      <c r="H52" s="45">
        <v>52892</v>
      </c>
      <c r="I52" s="45">
        <v>52871</v>
      </c>
      <c r="J52" s="45">
        <v>52882</v>
      </c>
      <c r="K52" s="45">
        <v>52877</v>
      </c>
      <c r="L52" s="45">
        <v>52891</v>
      </c>
      <c r="M52" s="45">
        <v>53106</v>
      </c>
    </row>
    <row r="53" spans="1:13" ht="13.5" customHeight="1">
      <c r="A53" s="68" t="s">
        <v>10</v>
      </c>
      <c r="B53" s="44">
        <v>36102</v>
      </c>
      <c r="C53" s="45">
        <v>36160</v>
      </c>
      <c r="D53" s="45">
        <v>36152</v>
      </c>
      <c r="E53" s="45">
        <v>36118</v>
      </c>
      <c r="F53" s="45">
        <v>36075</v>
      </c>
      <c r="G53" s="45">
        <v>36094</v>
      </c>
      <c r="H53" s="45">
        <v>36118</v>
      </c>
      <c r="I53" s="45">
        <v>36132</v>
      </c>
      <c r="J53" s="45">
        <v>36096</v>
      </c>
      <c r="K53" s="45">
        <v>36111</v>
      </c>
      <c r="L53" s="45">
        <v>36048</v>
      </c>
      <c r="M53" s="45">
        <v>36127</v>
      </c>
    </row>
    <row r="54" spans="1:13" ht="13.5" customHeight="1">
      <c r="A54" s="68" t="s">
        <v>11</v>
      </c>
      <c r="B54" s="44">
        <v>44270</v>
      </c>
      <c r="C54" s="45">
        <v>44254</v>
      </c>
      <c r="D54" s="45">
        <v>44220</v>
      </c>
      <c r="E54" s="45">
        <v>44228</v>
      </c>
      <c r="F54" s="45">
        <v>44259</v>
      </c>
      <c r="G54" s="45">
        <v>44231</v>
      </c>
      <c r="H54" s="45">
        <v>44234</v>
      </c>
      <c r="I54" s="45">
        <v>44226</v>
      </c>
      <c r="J54" s="45">
        <v>44167</v>
      </c>
      <c r="K54" s="45">
        <v>44155</v>
      </c>
      <c r="L54" s="45">
        <v>44105</v>
      </c>
      <c r="M54" s="45">
        <v>44232</v>
      </c>
    </row>
    <row r="55" spans="1:13" ht="13.5" customHeight="1">
      <c r="A55" s="3"/>
      <c r="B55" s="269" t="s">
        <v>207</v>
      </c>
      <c r="C55" s="270"/>
      <c r="D55" s="270"/>
      <c r="E55" s="270"/>
      <c r="F55" s="270"/>
      <c r="G55" s="270"/>
      <c r="H55" s="270"/>
      <c r="I55" s="270"/>
      <c r="J55" s="270"/>
      <c r="K55" s="270"/>
      <c r="L55" s="270"/>
      <c r="M55" s="270"/>
    </row>
    <row r="56" spans="1:13" ht="13.5" customHeight="1">
      <c r="A56" s="68" t="s">
        <v>5</v>
      </c>
      <c r="B56" s="44">
        <f t="shared" ref="B56:M56" si="5">SUM(B57:B62)</f>
        <v>466186</v>
      </c>
      <c r="C56" s="45">
        <f t="shared" si="5"/>
        <v>466058</v>
      </c>
      <c r="D56" s="45">
        <f t="shared" si="5"/>
        <v>465954</v>
      </c>
      <c r="E56" s="45">
        <f t="shared" si="5"/>
        <v>465949</v>
      </c>
      <c r="F56" s="45">
        <f t="shared" si="5"/>
        <v>465936</v>
      </c>
      <c r="G56" s="45">
        <f t="shared" si="5"/>
        <v>465903</v>
      </c>
      <c r="H56" s="45">
        <f t="shared" si="5"/>
        <v>465720</v>
      </c>
      <c r="I56" s="45">
        <f t="shared" si="5"/>
        <v>465558</v>
      </c>
      <c r="J56" s="45">
        <f t="shared" si="5"/>
        <v>465236</v>
      </c>
      <c r="K56" s="45">
        <f t="shared" si="5"/>
        <v>465019</v>
      </c>
      <c r="L56" s="45">
        <f t="shared" si="5"/>
        <v>464688</v>
      </c>
      <c r="M56" s="45">
        <f t="shared" si="5"/>
        <v>464562</v>
      </c>
    </row>
    <row r="57" spans="1:13" ht="16.5" customHeight="1">
      <c r="A57" s="68" t="s">
        <v>6</v>
      </c>
      <c r="B57" s="44">
        <v>53761</v>
      </c>
      <c r="C57" s="45">
        <v>53774</v>
      </c>
      <c r="D57" s="45">
        <v>53787</v>
      </c>
      <c r="E57" s="45">
        <v>53801</v>
      </c>
      <c r="F57" s="45">
        <v>53699</v>
      </c>
      <c r="G57" s="45">
        <v>53655</v>
      </c>
      <c r="H57" s="45">
        <v>53593</v>
      </c>
      <c r="I57" s="45">
        <v>53618</v>
      </c>
      <c r="J57" s="45">
        <v>53553</v>
      </c>
      <c r="K57" s="45">
        <v>53501</v>
      </c>
      <c r="L57" s="45">
        <v>53452</v>
      </c>
      <c r="M57" s="45">
        <v>53594</v>
      </c>
    </row>
    <row r="58" spans="1:13" ht="13.5" customHeight="1">
      <c r="A58" s="68" t="s">
        <v>7</v>
      </c>
      <c r="B58" s="44">
        <v>75858</v>
      </c>
      <c r="C58" s="45">
        <v>75894</v>
      </c>
      <c r="D58" s="45">
        <v>75954</v>
      </c>
      <c r="E58" s="45">
        <v>76116</v>
      </c>
      <c r="F58" s="45">
        <v>76328</v>
      </c>
      <c r="G58" s="45">
        <v>76352</v>
      </c>
      <c r="H58" s="45">
        <v>76392</v>
      </c>
      <c r="I58" s="45">
        <v>76362</v>
      </c>
      <c r="J58" s="45">
        <v>76281</v>
      </c>
      <c r="K58" s="45">
        <v>76260</v>
      </c>
      <c r="L58" s="45">
        <v>76229</v>
      </c>
      <c r="M58" s="45">
        <v>76177</v>
      </c>
    </row>
    <row r="59" spans="1:13" ht="13.5" customHeight="1">
      <c r="A59" s="68" t="s">
        <v>8</v>
      </c>
      <c r="B59" s="44">
        <v>55953</v>
      </c>
      <c r="C59" s="45">
        <v>55835</v>
      </c>
      <c r="D59" s="45">
        <v>55766</v>
      </c>
      <c r="E59" s="45">
        <v>55728</v>
      </c>
      <c r="F59" s="45">
        <v>55638</v>
      </c>
      <c r="G59" s="45">
        <v>55554</v>
      </c>
      <c r="H59" s="45">
        <v>55547</v>
      </c>
      <c r="I59" s="45">
        <v>55506</v>
      </c>
      <c r="J59" s="45">
        <v>55471</v>
      </c>
      <c r="K59" s="45">
        <v>55410</v>
      </c>
      <c r="L59" s="45">
        <v>55363</v>
      </c>
      <c r="M59" s="45">
        <v>55244</v>
      </c>
    </row>
    <row r="60" spans="1:13" ht="13.5" customHeight="1">
      <c r="A60" s="68" t="s">
        <v>9</v>
      </c>
      <c r="B60" s="44">
        <v>109348</v>
      </c>
      <c r="C60" s="45">
        <v>109264</v>
      </c>
      <c r="D60" s="45">
        <v>109245</v>
      </c>
      <c r="E60" s="45">
        <v>109227</v>
      </c>
      <c r="F60" s="45">
        <v>109319</v>
      </c>
      <c r="G60" s="45">
        <v>109430</v>
      </c>
      <c r="H60" s="45">
        <v>109334</v>
      </c>
      <c r="I60" s="45">
        <v>109282</v>
      </c>
      <c r="J60" s="45">
        <v>109306</v>
      </c>
      <c r="K60" s="45">
        <v>109265</v>
      </c>
      <c r="L60" s="45">
        <v>109250</v>
      </c>
      <c r="M60" s="45">
        <v>109269</v>
      </c>
    </row>
    <row r="61" spans="1:13" ht="13.5" customHeight="1">
      <c r="A61" s="68" t="s">
        <v>10</v>
      </c>
      <c r="B61" s="44">
        <v>77850</v>
      </c>
      <c r="C61" s="45">
        <v>77906</v>
      </c>
      <c r="D61" s="45">
        <v>77872</v>
      </c>
      <c r="E61" s="45">
        <v>77816</v>
      </c>
      <c r="F61" s="45">
        <v>77713</v>
      </c>
      <c r="G61" s="45">
        <v>77709</v>
      </c>
      <c r="H61" s="45">
        <v>77709</v>
      </c>
      <c r="I61" s="45">
        <v>77699</v>
      </c>
      <c r="J61" s="45">
        <v>77664</v>
      </c>
      <c r="K61" s="45">
        <v>77668</v>
      </c>
      <c r="L61" s="45">
        <v>77571</v>
      </c>
      <c r="M61" s="45">
        <v>77547</v>
      </c>
    </row>
    <row r="62" spans="1:13" ht="13.5" customHeight="1">
      <c r="A62" s="68" t="s">
        <v>11</v>
      </c>
      <c r="B62" s="44">
        <v>93416</v>
      </c>
      <c r="C62" s="45">
        <v>93385</v>
      </c>
      <c r="D62" s="45">
        <v>93330</v>
      </c>
      <c r="E62" s="45">
        <v>93261</v>
      </c>
      <c r="F62" s="45">
        <v>93239</v>
      </c>
      <c r="G62" s="45">
        <v>93203</v>
      </c>
      <c r="H62" s="45">
        <v>93145</v>
      </c>
      <c r="I62" s="45">
        <v>93091</v>
      </c>
      <c r="J62" s="45">
        <v>92961</v>
      </c>
      <c r="K62" s="45">
        <v>92915</v>
      </c>
      <c r="L62" s="45">
        <v>92823</v>
      </c>
      <c r="M62" s="45">
        <v>92731</v>
      </c>
    </row>
    <row r="63" spans="1:13" ht="4.5" customHeight="1">
      <c r="A63" s="21"/>
      <c r="B63" s="29"/>
      <c r="C63" s="21"/>
      <c r="D63" s="21"/>
      <c r="E63" s="21"/>
      <c r="F63" s="21"/>
      <c r="G63" s="21"/>
      <c r="H63" s="21"/>
      <c r="I63" s="21"/>
      <c r="J63" s="21"/>
      <c r="K63" s="21"/>
      <c r="L63" s="21"/>
      <c r="M63" s="21"/>
    </row>
    <row r="64" spans="1:13">
      <c r="A64" s="54" t="s">
        <v>174</v>
      </c>
      <c r="G64" s="34"/>
    </row>
    <row r="65" spans="1:13">
      <c r="A65" s="271"/>
      <c r="B65" s="271"/>
      <c r="C65" s="271"/>
      <c r="D65" s="271"/>
      <c r="E65" s="271"/>
      <c r="F65" s="271"/>
      <c r="G65" s="271"/>
      <c r="H65" s="271"/>
      <c r="I65" s="271"/>
      <c r="J65" s="271"/>
      <c r="K65" s="271"/>
      <c r="L65" s="271"/>
      <c r="M65" s="271"/>
    </row>
  </sheetData>
  <mergeCells count="13">
    <mergeCell ref="A65:M65"/>
    <mergeCell ref="A45:A46"/>
    <mergeCell ref="B45:J45"/>
    <mergeCell ref="K45:M45"/>
    <mergeCell ref="B47:M47"/>
    <mergeCell ref="B55:M55"/>
    <mergeCell ref="B16:M16"/>
    <mergeCell ref="B24:M24"/>
    <mergeCell ref="B32:M32"/>
    <mergeCell ref="A4:C4"/>
    <mergeCell ref="B6:M6"/>
    <mergeCell ref="B8:M8"/>
    <mergeCell ref="A6:A7"/>
  </mergeCells>
  <phoneticPr fontId="2"/>
  <pageMargins left="0.39370078740157483" right="0.59055118110236227" top="0.39370078740157483" bottom="0.19685039370078741" header="0.31496062992125984" footer="0.31496062992125984"/>
  <pageSetup paperSize="9" orientation="portrait" r:id="rId1"/>
  <headerFooter alignWithMargins="0">
    <oddFooter>&amp;C12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heetViews>
  <sheetFormatPr defaultRowHeight="11.25"/>
  <cols>
    <col min="1" max="1" width="13.375" style="1" customWidth="1"/>
    <col min="2" max="11" width="8.125" style="1" customWidth="1"/>
    <col min="12" max="16384" width="9" style="1"/>
  </cols>
  <sheetData>
    <row r="1" spans="1:11" ht="14.25" customHeight="1">
      <c r="K1" s="15" t="s">
        <v>0</v>
      </c>
    </row>
    <row r="2" spans="1:11" ht="14.25" customHeight="1"/>
    <row r="3" spans="1:11" ht="14.25">
      <c r="A3" s="2" t="s">
        <v>161</v>
      </c>
    </row>
    <row r="4" spans="1:11" ht="13.5" customHeight="1">
      <c r="J4" s="272" t="s">
        <v>182</v>
      </c>
      <c r="K4" s="272"/>
    </row>
    <row r="5" spans="1:11" s="3" customFormat="1" ht="15" customHeight="1">
      <c r="A5" s="22" t="s">
        <v>171</v>
      </c>
      <c r="B5" s="28" t="s">
        <v>162</v>
      </c>
      <c r="C5" s="18" t="s">
        <v>163</v>
      </c>
      <c r="D5" s="22" t="s">
        <v>164</v>
      </c>
      <c r="E5" s="18" t="s">
        <v>165</v>
      </c>
      <c r="F5" s="22" t="s">
        <v>166</v>
      </c>
      <c r="G5" s="18" t="s">
        <v>167</v>
      </c>
      <c r="H5" s="22" t="s">
        <v>168</v>
      </c>
      <c r="I5" s="18" t="s">
        <v>169</v>
      </c>
      <c r="J5" s="22" t="s">
        <v>170</v>
      </c>
      <c r="K5" s="28" t="s">
        <v>172</v>
      </c>
    </row>
    <row r="6" spans="1:11" ht="13.5" customHeight="1">
      <c r="B6" s="269" t="s">
        <v>201</v>
      </c>
      <c r="C6" s="270"/>
      <c r="D6" s="270"/>
      <c r="E6" s="270"/>
      <c r="F6" s="270"/>
      <c r="G6" s="270"/>
      <c r="H6" s="270"/>
      <c r="I6" s="270"/>
      <c r="J6" s="270"/>
      <c r="K6" s="270"/>
    </row>
    <row r="7" spans="1:11" ht="13.5" customHeight="1">
      <c r="A7" s="16" t="s">
        <v>67</v>
      </c>
      <c r="B7" s="44">
        <f>SUM(B8:B13)</f>
        <v>6473</v>
      </c>
      <c r="C7" s="45">
        <f t="shared" ref="C7:K7" si="0">SUM(C8:C13)</f>
        <v>6427</v>
      </c>
      <c r="D7" s="45">
        <f t="shared" si="0"/>
        <v>6473</v>
      </c>
      <c r="E7" s="45">
        <f t="shared" si="0"/>
        <v>6546</v>
      </c>
      <c r="F7" s="45">
        <f t="shared" si="0"/>
        <v>6549</v>
      </c>
      <c r="G7" s="45">
        <f t="shared" si="0"/>
        <v>6395</v>
      </c>
      <c r="H7" s="45">
        <f t="shared" si="0"/>
        <v>6239</v>
      </c>
      <c r="I7" s="45">
        <f t="shared" si="0"/>
        <v>6213</v>
      </c>
      <c r="J7" s="45">
        <f t="shared" si="0"/>
        <v>6114</v>
      </c>
      <c r="K7" s="45">
        <f t="shared" si="0"/>
        <v>6139</v>
      </c>
    </row>
    <row r="8" spans="1:11" ht="18" customHeight="1">
      <c r="A8" s="16" t="s">
        <v>68</v>
      </c>
      <c r="B8" s="44">
        <v>808</v>
      </c>
      <c r="C8" s="45">
        <v>820</v>
      </c>
      <c r="D8" s="45">
        <v>826</v>
      </c>
      <c r="E8" s="45">
        <v>856</v>
      </c>
      <c r="F8" s="45">
        <v>872</v>
      </c>
      <c r="G8" s="45">
        <v>865</v>
      </c>
      <c r="H8" s="45">
        <v>868</v>
      </c>
      <c r="I8" s="45">
        <v>896</v>
      </c>
      <c r="J8" s="45">
        <v>910</v>
      </c>
      <c r="K8" s="45">
        <v>954</v>
      </c>
    </row>
    <row r="9" spans="1:11" ht="13.5" customHeight="1">
      <c r="A9" s="16" t="s">
        <v>69</v>
      </c>
      <c r="B9" s="44">
        <v>855</v>
      </c>
      <c r="C9" s="45">
        <v>830</v>
      </c>
      <c r="D9" s="45">
        <v>900</v>
      </c>
      <c r="E9" s="45">
        <v>947</v>
      </c>
      <c r="F9" s="45">
        <v>963</v>
      </c>
      <c r="G9" s="45">
        <v>883</v>
      </c>
      <c r="H9" s="45">
        <v>832</v>
      </c>
      <c r="I9" s="45">
        <v>819</v>
      </c>
      <c r="J9" s="45">
        <v>806</v>
      </c>
      <c r="K9" s="45">
        <v>831</v>
      </c>
    </row>
    <row r="10" spans="1:11" ht="13.5" customHeight="1">
      <c r="A10" s="16" t="s">
        <v>70</v>
      </c>
      <c r="B10" s="44">
        <v>1140</v>
      </c>
      <c r="C10" s="45">
        <v>1117</v>
      </c>
      <c r="D10" s="45">
        <v>1091</v>
      </c>
      <c r="E10" s="45">
        <v>1068</v>
      </c>
      <c r="F10" s="45">
        <v>1068</v>
      </c>
      <c r="G10" s="45">
        <v>1045</v>
      </c>
      <c r="H10" s="45">
        <v>1021</v>
      </c>
      <c r="I10" s="45">
        <v>1002</v>
      </c>
      <c r="J10" s="45">
        <v>985</v>
      </c>
      <c r="K10" s="45">
        <v>988</v>
      </c>
    </row>
    <row r="11" spans="1:11" ht="13.5" customHeight="1">
      <c r="A11" s="16" t="s">
        <v>71</v>
      </c>
      <c r="B11" s="44">
        <v>1462</v>
      </c>
      <c r="C11" s="45">
        <v>1432</v>
      </c>
      <c r="D11" s="45">
        <v>1412</v>
      </c>
      <c r="E11" s="45">
        <v>1418</v>
      </c>
      <c r="F11" s="45">
        <v>1417</v>
      </c>
      <c r="G11" s="45">
        <v>1413</v>
      </c>
      <c r="H11" s="45">
        <v>1362</v>
      </c>
      <c r="I11" s="45">
        <v>1353</v>
      </c>
      <c r="J11" s="45">
        <v>1329</v>
      </c>
      <c r="K11" s="45">
        <v>1314</v>
      </c>
    </row>
    <row r="12" spans="1:11" ht="13.5" customHeight="1">
      <c r="A12" s="16" t="s">
        <v>72</v>
      </c>
      <c r="B12" s="44">
        <v>1232</v>
      </c>
      <c r="C12" s="45">
        <v>1210</v>
      </c>
      <c r="D12" s="45">
        <v>1226</v>
      </c>
      <c r="E12" s="45">
        <v>1223</v>
      </c>
      <c r="F12" s="45">
        <v>1203</v>
      </c>
      <c r="G12" s="45">
        <v>1183</v>
      </c>
      <c r="H12" s="45">
        <v>1189</v>
      </c>
      <c r="I12" s="45">
        <v>1173</v>
      </c>
      <c r="J12" s="45">
        <v>1146</v>
      </c>
      <c r="K12" s="45">
        <v>1143</v>
      </c>
    </row>
    <row r="13" spans="1:11" ht="13.5" customHeight="1">
      <c r="A13" s="16" t="s">
        <v>173</v>
      </c>
      <c r="B13" s="44">
        <v>976</v>
      </c>
      <c r="C13" s="45">
        <v>1018</v>
      </c>
      <c r="D13" s="45">
        <v>1018</v>
      </c>
      <c r="E13" s="45">
        <v>1034</v>
      </c>
      <c r="F13" s="45">
        <v>1026</v>
      </c>
      <c r="G13" s="45">
        <v>1006</v>
      </c>
      <c r="H13" s="45">
        <v>967</v>
      </c>
      <c r="I13" s="45">
        <v>970</v>
      </c>
      <c r="J13" s="45">
        <v>938</v>
      </c>
      <c r="K13" s="45">
        <v>909</v>
      </c>
    </row>
    <row r="14" spans="1:11" ht="7.5" customHeight="1">
      <c r="A14" s="3"/>
      <c r="B14" s="44"/>
      <c r="C14" s="45"/>
      <c r="D14" s="45"/>
      <c r="E14" s="45"/>
      <c r="F14" s="45"/>
      <c r="G14" s="45"/>
      <c r="H14" s="45"/>
      <c r="I14" s="45"/>
      <c r="J14" s="45"/>
      <c r="K14" s="45"/>
    </row>
    <row r="15" spans="1:11" ht="13.5" customHeight="1">
      <c r="A15" s="3"/>
      <c r="B15" s="262" t="s">
        <v>202</v>
      </c>
      <c r="C15" s="263"/>
      <c r="D15" s="263"/>
      <c r="E15" s="263"/>
      <c r="F15" s="263"/>
      <c r="G15" s="263"/>
      <c r="H15" s="263"/>
      <c r="I15" s="263"/>
      <c r="J15" s="263"/>
      <c r="K15" s="263"/>
    </row>
    <row r="16" spans="1:11" ht="13.5" customHeight="1">
      <c r="A16" s="16" t="s">
        <v>67</v>
      </c>
      <c r="B16" s="44">
        <f>SUM(B17:B22)</f>
        <v>12525</v>
      </c>
      <c r="C16" s="45">
        <f t="shared" ref="C16:K16" si="1">SUM(C17:C22)</f>
        <v>12283</v>
      </c>
      <c r="D16" s="45">
        <f t="shared" si="1"/>
        <v>12150</v>
      </c>
      <c r="E16" s="45">
        <f t="shared" si="1"/>
        <v>12192</v>
      </c>
      <c r="F16" s="45">
        <f t="shared" si="1"/>
        <v>12067</v>
      </c>
      <c r="G16" s="45">
        <f t="shared" si="1"/>
        <v>11758</v>
      </c>
      <c r="H16" s="45">
        <f t="shared" si="1"/>
        <v>11403</v>
      </c>
      <c r="I16" s="45">
        <f t="shared" si="1"/>
        <v>11081</v>
      </c>
      <c r="J16" s="45">
        <f t="shared" si="1"/>
        <v>10855</v>
      </c>
      <c r="K16" s="45">
        <f t="shared" si="1"/>
        <v>10778</v>
      </c>
    </row>
    <row r="17" spans="1:11" ht="18" customHeight="1">
      <c r="A17" s="16" t="s">
        <v>68</v>
      </c>
      <c r="B17" s="44">
        <v>1648</v>
      </c>
      <c r="C17" s="45">
        <v>1654</v>
      </c>
      <c r="D17" s="45">
        <v>1647</v>
      </c>
      <c r="E17" s="45">
        <v>1691</v>
      </c>
      <c r="F17" s="45">
        <v>1687</v>
      </c>
      <c r="G17" s="45">
        <v>1630</v>
      </c>
      <c r="H17" s="45">
        <v>1606</v>
      </c>
      <c r="I17" s="45">
        <v>1594</v>
      </c>
      <c r="J17" s="45">
        <v>1615</v>
      </c>
      <c r="K17" s="45">
        <v>1676</v>
      </c>
    </row>
    <row r="18" spans="1:11" ht="13.5" customHeight="1">
      <c r="A18" s="16" t="s">
        <v>69</v>
      </c>
      <c r="B18" s="44">
        <v>1539</v>
      </c>
      <c r="C18" s="45">
        <v>1489</v>
      </c>
      <c r="D18" s="45">
        <v>1534</v>
      </c>
      <c r="E18" s="45">
        <v>1570</v>
      </c>
      <c r="F18" s="45">
        <v>1579</v>
      </c>
      <c r="G18" s="45">
        <v>1507</v>
      </c>
      <c r="H18" s="45">
        <v>1441</v>
      </c>
      <c r="I18" s="45">
        <v>1418</v>
      </c>
      <c r="J18" s="45">
        <v>1387</v>
      </c>
      <c r="K18" s="45">
        <v>1407</v>
      </c>
    </row>
    <row r="19" spans="1:11" ht="13.5" customHeight="1">
      <c r="A19" s="16" t="s">
        <v>70</v>
      </c>
      <c r="B19" s="44">
        <v>2266</v>
      </c>
      <c r="C19" s="45">
        <v>2179</v>
      </c>
      <c r="D19" s="45">
        <v>2128</v>
      </c>
      <c r="E19" s="45">
        <v>2083</v>
      </c>
      <c r="F19" s="45">
        <v>2050</v>
      </c>
      <c r="G19" s="45">
        <v>1992</v>
      </c>
      <c r="H19" s="45">
        <v>1934</v>
      </c>
      <c r="I19" s="45">
        <v>1847</v>
      </c>
      <c r="J19" s="45">
        <v>1802</v>
      </c>
      <c r="K19" s="45">
        <v>1785</v>
      </c>
    </row>
    <row r="20" spans="1:11" ht="13.5" customHeight="1">
      <c r="A20" s="16" t="s">
        <v>71</v>
      </c>
      <c r="B20" s="44">
        <v>2747</v>
      </c>
      <c r="C20" s="45">
        <v>2674</v>
      </c>
      <c r="D20" s="45">
        <v>2604</v>
      </c>
      <c r="E20" s="45">
        <v>2588</v>
      </c>
      <c r="F20" s="45">
        <v>2568</v>
      </c>
      <c r="G20" s="45">
        <v>2545</v>
      </c>
      <c r="H20" s="45">
        <v>2452</v>
      </c>
      <c r="I20" s="45">
        <v>2398</v>
      </c>
      <c r="J20" s="45">
        <v>2338</v>
      </c>
      <c r="K20" s="45">
        <v>2296</v>
      </c>
    </row>
    <row r="21" spans="1:11" ht="13.5" customHeight="1">
      <c r="A21" s="16" t="s">
        <v>72</v>
      </c>
      <c r="B21" s="44">
        <v>2437</v>
      </c>
      <c r="C21" s="45">
        <v>2382</v>
      </c>
      <c r="D21" s="45">
        <v>2347</v>
      </c>
      <c r="E21" s="45">
        <v>2326</v>
      </c>
      <c r="F21" s="45">
        <v>2282</v>
      </c>
      <c r="G21" s="45">
        <v>2221</v>
      </c>
      <c r="H21" s="45">
        <v>2197</v>
      </c>
      <c r="I21" s="45">
        <v>2129</v>
      </c>
      <c r="J21" s="45">
        <v>2072</v>
      </c>
      <c r="K21" s="45">
        <v>2055</v>
      </c>
    </row>
    <row r="22" spans="1:11" ht="13.5" customHeight="1">
      <c r="A22" s="16" t="s">
        <v>173</v>
      </c>
      <c r="B22" s="44">
        <v>1888</v>
      </c>
      <c r="C22" s="45">
        <v>1905</v>
      </c>
      <c r="D22" s="45">
        <v>1890</v>
      </c>
      <c r="E22" s="45">
        <v>1934</v>
      </c>
      <c r="F22" s="45">
        <v>1901</v>
      </c>
      <c r="G22" s="45">
        <v>1863</v>
      </c>
      <c r="H22" s="45">
        <v>1773</v>
      </c>
      <c r="I22" s="45">
        <v>1695</v>
      </c>
      <c r="J22" s="45">
        <v>1641</v>
      </c>
      <c r="K22" s="45">
        <v>1559</v>
      </c>
    </row>
    <row r="23" spans="1:11" ht="4.5" customHeight="1">
      <c r="A23" s="26"/>
      <c r="B23" s="65"/>
      <c r="C23" s="64"/>
      <c r="D23" s="64"/>
      <c r="E23" s="64"/>
      <c r="F23" s="64"/>
      <c r="G23" s="64"/>
      <c r="H23" s="64"/>
      <c r="I23" s="64"/>
      <c r="J23" s="64"/>
      <c r="K23" s="64"/>
    </row>
    <row r="24" spans="1:11" ht="13.5" customHeight="1">
      <c r="A24" s="54" t="s">
        <v>174</v>
      </c>
      <c r="B24" s="55"/>
      <c r="C24" s="55"/>
      <c r="D24" s="4"/>
      <c r="E24" s="4"/>
      <c r="F24" s="4"/>
      <c r="G24" s="4"/>
      <c r="H24" s="4"/>
      <c r="I24" s="4"/>
      <c r="J24" s="4"/>
      <c r="K24" s="4"/>
    </row>
    <row r="25" spans="1:11" ht="13.5" customHeight="1">
      <c r="A25" s="3"/>
      <c r="B25" s="4"/>
      <c r="C25" s="4"/>
      <c r="D25" s="4"/>
      <c r="E25" s="4"/>
      <c r="F25" s="4"/>
      <c r="G25" s="4"/>
      <c r="H25" s="4"/>
      <c r="I25" s="4"/>
      <c r="J25" s="4"/>
      <c r="K25" s="4"/>
    </row>
    <row r="26" spans="1:11" ht="13.5" customHeight="1">
      <c r="A26" s="3"/>
      <c r="B26" s="4"/>
      <c r="C26" s="4"/>
      <c r="D26" s="4"/>
      <c r="E26" s="4"/>
      <c r="F26" s="4"/>
      <c r="G26" s="4"/>
      <c r="H26" s="4"/>
      <c r="I26" s="4"/>
      <c r="J26" s="4"/>
      <c r="K26" s="4"/>
    </row>
    <row r="27" spans="1:11" ht="14.25" customHeight="1">
      <c r="A27" s="56" t="s">
        <v>513</v>
      </c>
      <c r="B27" s="4"/>
      <c r="C27" s="4"/>
      <c r="D27" s="4"/>
      <c r="E27" s="4"/>
      <c r="F27" s="4"/>
      <c r="G27" s="4"/>
      <c r="H27" s="4"/>
      <c r="I27" s="4"/>
      <c r="J27" s="4"/>
      <c r="K27" s="4"/>
    </row>
    <row r="28" spans="1:11" ht="14.25" customHeight="1">
      <c r="A28" s="3"/>
      <c r="B28" s="4"/>
      <c r="C28" s="4"/>
      <c r="D28" s="4"/>
      <c r="E28" s="4"/>
      <c r="F28" s="4"/>
      <c r="G28" s="4"/>
      <c r="H28" s="4"/>
      <c r="I28" s="4"/>
      <c r="J28" s="272" t="s">
        <v>182</v>
      </c>
      <c r="K28" s="272"/>
    </row>
    <row r="29" spans="1:11" ht="14.25" customHeight="1">
      <c r="A29" s="22" t="s">
        <v>175</v>
      </c>
      <c r="B29" s="273" t="s">
        <v>177</v>
      </c>
      <c r="C29" s="274"/>
      <c r="D29" s="273" t="s">
        <v>178</v>
      </c>
      <c r="E29" s="275"/>
      <c r="F29" s="276" t="s">
        <v>179</v>
      </c>
      <c r="G29" s="276"/>
      <c r="H29" s="273" t="s">
        <v>180</v>
      </c>
      <c r="I29" s="275"/>
      <c r="J29" s="276" t="s">
        <v>181</v>
      </c>
      <c r="K29" s="276"/>
    </row>
    <row r="30" spans="1:11" ht="14.25" customHeight="1">
      <c r="A30" s="3"/>
      <c r="B30" s="60"/>
      <c r="C30" s="61"/>
      <c r="D30" s="4"/>
      <c r="E30" s="4"/>
      <c r="F30" s="4"/>
      <c r="G30" s="4"/>
      <c r="H30" s="4"/>
      <c r="I30" s="4"/>
      <c r="J30" s="4"/>
      <c r="K30" s="4"/>
    </row>
    <row r="31" spans="1:11" ht="14.25" customHeight="1">
      <c r="A31" s="3" t="s">
        <v>176</v>
      </c>
      <c r="B31" s="60"/>
      <c r="C31" s="62">
        <f>SUM(C33:C48,C50:C51)</f>
        <v>11758</v>
      </c>
      <c r="D31" s="58"/>
      <c r="E31" s="58">
        <f>SUM(E33:E48,E50:E51)</f>
        <v>11403</v>
      </c>
      <c r="F31" s="58"/>
      <c r="G31" s="58">
        <f>SUM(G33:G48,G50:G51)</f>
        <v>11081</v>
      </c>
      <c r="H31" s="58"/>
      <c r="I31" s="58">
        <f>SUM(I33:I48,I50:I51)</f>
        <v>10855</v>
      </c>
      <c r="J31" s="58"/>
      <c r="K31" s="58">
        <f>SUM(K33:K48,K50:K51)</f>
        <v>10778</v>
      </c>
    </row>
    <row r="32" spans="1:11" ht="14.25" customHeight="1">
      <c r="A32" s="3"/>
      <c r="B32" s="60"/>
      <c r="C32" s="63"/>
      <c r="D32" s="59"/>
      <c r="E32" s="59"/>
      <c r="F32" s="59"/>
      <c r="G32" s="59"/>
      <c r="H32" s="59"/>
      <c r="I32" s="59"/>
      <c r="J32" s="59"/>
      <c r="K32" s="59"/>
    </row>
    <row r="33" spans="1:11" ht="14.25" customHeight="1">
      <c r="A33" s="54" t="s">
        <v>183</v>
      </c>
      <c r="B33" s="60"/>
      <c r="C33" s="45">
        <v>8547</v>
      </c>
      <c r="D33" s="57"/>
      <c r="E33" s="57">
        <v>8332</v>
      </c>
      <c r="F33" s="57"/>
      <c r="G33" s="57">
        <v>8128</v>
      </c>
      <c r="H33" s="57"/>
      <c r="I33" s="57">
        <v>7921</v>
      </c>
      <c r="J33" s="58"/>
      <c r="K33" s="58">
        <v>7744</v>
      </c>
    </row>
    <row r="34" spans="1:11" ht="14.25" customHeight="1">
      <c r="A34" s="54" t="s">
        <v>184</v>
      </c>
      <c r="B34" s="60"/>
      <c r="C34" s="45">
        <v>1921</v>
      </c>
      <c r="D34" s="57"/>
      <c r="E34" s="57">
        <v>1810</v>
      </c>
      <c r="F34" s="57"/>
      <c r="G34" s="57">
        <v>1661</v>
      </c>
      <c r="H34" s="57"/>
      <c r="I34" s="57">
        <v>1476</v>
      </c>
      <c r="J34" s="58"/>
      <c r="K34" s="58">
        <v>1447</v>
      </c>
    </row>
    <row r="35" spans="1:11" ht="14.25" customHeight="1">
      <c r="A35" s="54" t="s">
        <v>185</v>
      </c>
      <c r="B35" s="60"/>
      <c r="C35" s="45">
        <v>191</v>
      </c>
      <c r="D35" s="57"/>
      <c r="E35" s="57">
        <v>183</v>
      </c>
      <c r="F35" s="57"/>
      <c r="G35" s="57">
        <v>161</v>
      </c>
      <c r="H35" s="57"/>
      <c r="I35" s="57">
        <v>155</v>
      </c>
      <c r="J35" s="58"/>
      <c r="K35" s="58">
        <v>141</v>
      </c>
    </row>
    <row r="36" spans="1:11" ht="14.25" customHeight="1">
      <c r="A36" s="54" t="s">
        <v>186</v>
      </c>
      <c r="B36" s="60"/>
      <c r="C36" s="45">
        <v>284</v>
      </c>
      <c r="D36" s="57"/>
      <c r="E36" s="57">
        <v>271</v>
      </c>
      <c r="F36" s="57"/>
      <c r="G36" s="57">
        <v>264</v>
      </c>
      <c r="H36" s="57"/>
      <c r="I36" s="57">
        <v>283</v>
      </c>
      <c r="J36" s="58"/>
      <c r="K36" s="58">
        <v>297</v>
      </c>
    </row>
    <row r="37" spans="1:11" ht="14.25" customHeight="1">
      <c r="A37" s="54" t="s">
        <v>187</v>
      </c>
      <c r="B37" s="60"/>
      <c r="C37" s="45">
        <v>212</v>
      </c>
      <c r="D37" s="57"/>
      <c r="E37" s="57">
        <v>213</v>
      </c>
      <c r="F37" s="57"/>
      <c r="G37" s="57">
        <v>253</v>
      </c>
      <c r="H37" s="57"/>
      <c r="I37" s="57">
        <v>312</v>
      </c>
      <c r="J37" s="58"/>
      <c r="K37" s="58">
        <v>403</v>
      </c>
    </row>
    <row r="38" spans="1:11" ht="14.25" customHeight="1">
      <c r="A38" s="54" t="s">
        <v>188</v>
      </c>
      <c r="B38" s="60"/>
      <c r="C38" s="45">
        <v>112</v>
      </c>
      <c r="D38" s="57"/>
      <c r="E38" s="57">
        <v>115</v>
      </c>
      <c r="F38" s="57"/>
      <c r="G38" s="57">
        <v>110</v>
      </c>
      <c r="H38" s="57"/>
      <c r="I38" s="57">
        <v>102</v>
      </c>
      <c r="J38" s="58"/>
      <c r="K38" s="58">
        <v>114</v>
      </c>
    </row>
    <row r="39" spans="1:11" ht="14.25" customHeight="1">
      <c r="A39" s="54" t="s">
        <v>189</v>
      </c>
      <c r="B39" s="60"/>
      <c r="C39" s="45">
        <v>35</v>
      </c>
      <c r="D39" s="57"/>
      <c r="E39" s="57">
        <v>36</v>
      </c>
      <c r="F39" s="57"/>
      <c r="G39" s="57">
        <v>31</v>
      </c>
      <c r="H39" s="57"/>
      <c r="I39" s="57">
        <v>38</v>
      </c>
      <c r="J39" s="58"/>
      <c r="K39" s="58">
        <v>36</v>
      </c>
    </row>
    <row r="40" spans="1:11" ht="14.25" customHeight="1">
      <c r="A40" s="54" t="s">
        <v>190</v>
      </c>
      <c r="B40" s="60"/>
      <c r="C40" s="45">
        <v>70</v>
      </c>
      <c r="D40" s="57"/>
      <c r="E40" s="57">
        <v>64</v>
      </c>
      <c r="F40" s="57"/>
      <c r="G40" s="57">
        <v>59</v>
      </c>
      <c r="H40" s="57"/>
      <c r="I40" s="57">
        <v>58</v>
      </c>
      <c r="J40" s="58"/>
      <c r="K40" s="58">
        <v>53</v>
      </c>
    </row>
    <row r="41" spans="1:11" ht="14.25" customHeight="1">
      <c r="A41" s="54" t="s">
        <v>191</v>
      </c>
      <c r="B41" s="60"/>
      <c r="C41" s="45">
        <v>19</v>
      </c>
      <c r="D41" s="57"/>
      <c r="E41" s="57">
        <v>20</v>
      </c>
      <c r="F41" s="57"/>
      <c r="G41" s="57">
        <v>19</v>
      </c>
      <c r="H41" s="57"/>
      <c r="I41" s="57">
        <v>19</v>
      </c>
      <c r="J41" s="58"/>
      <c r="K41" s="58">
        <v>19</v>
      </c>
    </row>
    <row r="42" spans="1:11" ht="14.25" customHeight="1">
      <c r="A42" s="54" t="s">
        <v>192</v>
      </c>
      <c r="B42" s="60"/>
      <c r="C42" s="45">
        <v>39</v>
      </c>
      <c r="D42" s="57"/>
      <c r="E42" s="57">
        <v>33</v>
      </c>
      <c r="F42" s="57"/>
      <c r="G42" s="57">
        <v>38</v>
      </c>
      <c r="H42" s="57"/>
      <c r="I42" s="57">
        <v>37</v>
      </c>
      <c r="J42" s="58"/>
      <c r="K42" s="58">
        <v>34</v>
      </c>
    </row>
    <row r="43" spans="1:11" ht="14.25" customHeight="1">
      <c r="A43" s="54" t="s">
        <v>193</v>
      </c>
      <c r="B43" s="60"/>
      <c r="C43" s="45">
        <v>57</v>
      </c>
      <c r="D43" s="57"/>
      <c r="E43" s="57">
        <v>57</v>
      </c>
      <c r="F43" s="57"/>
      <c r="G43" s="57">
        <v>57</v>
      </c>
      <c r="H43" s="57"/>
      <c r="I43" s="57">
        <v>60</v>
      </c>
      <c r="J43" s="58"/>
      <c r="K43" s="58">
        <v>62</v>
      </c>
    </row>
    <row r="44" spans="1:11" ht="14.25" customHeight="1">
      <c r="A44" s="54" t="s">
        <v>194</v>
      </c>
      <c r="B44" s="60"/>
      <c r="C44" s="45">
        <v>24</v>
      </c>
      <c r="D44" s="57"/>
      <c r="E44" s="57">
        <v>27</v>
      </c>
      <c r="F44" s="57"/>
      <c r="G44" s="57">
        <v>27</v>
      </c>
      <c r="H44" s="57"/>
      <c r="I44" s="57">
        <v>22</v>
      </c>
      <c r="J44" s="58"/>
      <c r="K44" s="58">
        <v>23</v>
      </c>
    </row>
    <row r="45" spans="1:11" ht="14.25" customHeight="1">
      <c r="A45" s="54" t="s">
        <v>195</v>
      </c>
      <c r="B45" s="60"/>
      <c r="C45" s="45">
        <v>16</v>
      </c>
      <c r="D45" s="57"/>
      <c r="E45" s="57">
        <v>15</v>
      </c>
      <c r="F45" s="57"/>
      <c r="G45" s="57">
        <v>11</v>
      </c>
      <c r="H45" s="57"/>
      <c r="I45" s="57">
        <v>12</v>
      </c>
      <c r="J45" s="58"/>
      <c r="K45" s="58">
        <v>11</v>
      </c>
    </row>
    <row r="46" spans="1:11" ht="14.25" customHeight="1">
      <c r="A46" s="54" t="s">
        <v>196</v>
      </c>
      <c r="B46" s="60"/>
      <c r="C46" s="45">
        <v>11</v>
      </c>
      <c r="D46" s="57"/>
      <c r="E46" s="57">
        <v>13</v>
      </c>
      <c r="F46" s="57"/>
      <c r="G46" s="57">
        <v>15</v>
      </c>
      <c r="H46" s="57"/>
      <c r="I46" s="57">
        <v>9</v>
      </c>
      <c r="J46" s="58"/>
      <c r="K46" s="58">
        <v>8</v>
      </c>
    </row>
    <row r="47" spans="1:11" ht="14.25" customHeight="1">
      <c r="A47" s="54" t="s">
        <v>197</v>
      </c>
      <c r="B47" s="60"/>
      <c r="C47" s="45">
        <v>16</v>
      </c>
      <c r="D47" s="57"/>
      <c r="E47" s="57">
        <v>17</v>
      </c>
      <c r="F47" s="57"/>
      <c r="G47" s="57">
        <v>13</v>
      </c>
      <c r="H47" s="57"/>
      <c r="I47" s="57">
        <v>10</v>
      </c>
      <c r="J47" s="58"/>
      <c r="K47" s="58">
        <v>12</v>
      </c>
    </row>
    <row r="48" spans="1:11" ht="14.25" customHeight="1">
      <c r="A48" s="54" t="s">
        <v>198</v>
      </c>
      <c r="B48" s="60"/>
      <c r="C48" s="45">
        <v>35</v>
      </c>
      <c r="D48" s="57"/>
      <c r="E48" s="57">
        <v>30</v>
      </c>
      <c r="F48" s="57"/>
      <c r="G48" s="57">
        <v>56</v>
      </c>
      <c r="H48" s="57"/>
      <c r="I48" s="57">
        <v>43</v>
      </c>
      <c r="J48" s="58"/>
      <c r="K48" s="58">
        <v>34</v>
      </c>
    </row>
    <row r="49" spans="1:11" ht="14.25" customHeight="1">
      <c r="A49" s="54"/>
      <c r="B49" s="60"/>
      <c r="C49" s="45"/>
      <c r="D49" s="57"/>
      <c r="E49" s="57"/>
      <c r="F49" s="57"/>
      <c r="G49" s="57"/>
      <c r="H49" s="57"/>
      <c r="I49" s="57"/>
      <c r="J49" s="58"/>
      <c r="K49" s="58"/>
    </row>
    <row r="50" spans="1:11" ht="14.25" customHeight="1">
      <c r="A50" s="54" t="s">
        <v>199</v>
      </c>
      <c r="B50" s="60"/>
      <c r="C50" s="45">
        <v>167</v>
      </c>
      <c r="D50" s="57"/>
      <c r="E50" s="57">
        <v>165</v>
      </c>
      <c r="F50" s="57"/>
      <c r="G50" s="57">
        <v>167</v>
      </c>
      <c r="H50" s="57"/>
      <c r="I50" s="57">
        <v>297</v>
      </c>
      <c r="J50" s="58"/>
      <c r="K50" s="58">
        <v>338</v>
      </c>
    </row>
    <row r="51" spans="1:11" ht="14.25" customHeight="1">
      <c r="A51" s="54" t="s">
        <v>200</v>
      </c>
      <c r="B51" s="60"/>
      <c r="C51" s="45">
        <v>2</v>
      </c>
      <c r="D51" s="57"/>
      <c r="E51" s="57">
        <v>2</v>
      </c>
      <c r="F51" s="57"/>
      <c r="G51" s="57">
        <v>11</v>
      </c>
      <c r="H51" s="57"/>
      <c r="I51" s="57">
        <v>1</v>
      </c>
      <c r="J51" s="58"/>
      <c r="K51" s="58">
        <v>2</v>
      </c>
    </row>
    <row r="52" spans="1:11" ht="4.5" customHeight="1">
      <c r="A52" s="26"/>
      <c r="B52" s="29"/>
      <c r="C52" s="21"/>
      <c r="D52" s="21"/>
      <c r="E52" s="21"/>
      <c r="F52" s="21"/>
      <c r="G52" s="21"/>
      <c r="H52" s="21"/>
      <c r="I52" s="21"/>
      <c r="J52" s="21"/>
      <c r="K52" s="21"/>
    </row>
    <row r="53" spans="1:11" ht="13.5" customHeight="1">
      <c r="A53" s="54" t="s">
        <v>174</v>
      </c>
    </row>
    <row r="65" spans="1:11">
      <c r="A65" s="19"/>
      <c r="B65" s="19"/>
      <c r="C65" s="19"/>
      <c r="D65" s="19"/>
      <c r="E65" s="19"/>
      <c r="F65" s="19"/>
      <c r="G65" s="19"/>
      <c r="H65" s="19"/>
      <c r="I65" s="19"/>
      <c r="J65" s="19"/>
      <c r="K65" s="19"/>
    </row>
  </sheetData>
  <mergeCells count="9">
    <mergeCell ref="J4:K4"/>
    <mergeCell ref="J28:K28"/>
    <mergeCell ref="B6:K6"/>
    <mergeCell ref="B15:K15"/>
    <mergeCell ref="B29:C29"/>
    <mergeCell ref="D29:E29"/>
    <mergeCell ref="F29:G29"/>
    <mergeCell ref="H29:I29"/>
    <mergeCell ref="J29:K29"/>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Normal="100" zoomScaleSheetLayoutView="200" workbookViewId="0"/>
  </sheetViews>
  <sheetFormatPr defaultRowHeight="11.25"/>
  <cols>
    <col min="1" max="1" width="10.625" style="1" customWidth="1"/>
    <col min="2" max="11" width="8.375" style="1" customWidth="1"/>
    <col min="12" max="16384" width="9" style="1"/>
  </cols>
  <sheetData>
    <row r="1" spans="1:13" ht="13.5" customHeight="1">
      <c r="A1" s="1" t="s">
        <v>0</v>
      </c>
    </row>
    <row r="2" spans="1:13" ht="13.5" customHeight="1"/>
    <row r="3" spans="1:13" ht="14.25" customHeight="1">
      <c r="A3" s="2" t="s">
        <v>121</v>
      </c>
    </row>
    <row r="4" spans="1:13" ht="22.5" customHeight="1">
      <c r="A4" s="281" t="s">
        <v>128</v>
      </c>
      <c r="B4" s="281"/>
      <c r="C4" s="281"/>
      <c r="D4" s="281"/>
      <c r="E4" s="281"/>
      <c r="F4" s="281"/>
      <c r="G4" s="281"/>
      <c r="H4" s="281"/>
      <c r="I4" s="281"/>
      <c r="J4" s="281"/>
    </row>
    <row r="5" spans="1:13" ht="22.5" customHeight="1">
      <c r="A5" s="281" t="s">
        <v>129</v>
      </c>
      <c r="B5" s="281"/>
      <c r="C5" s="281"/>
      <c r="D5" s="281"/>
      <c r="E5" s="281"/>
      <c r="F5" s="281"/>
      <c r="G5" s="281"/>
      <c r="H5" s="281"/>
      <c r="I5" s="281"/>
      <c r="J5" s="281"/>
    </row>
    <row r="6" spans="1:13" ht="22.5" customHeight="1">
      <c r="A6" s="281" t="s">
        <v>130</v>
      </c>
      <c r="B6" s="281"/>
      <c r="C6" s="281"/>
      <c r="D6" s="281"/>
      <c r="E6" s="281"/>
      <c r="F6" s="281"/>
      <c r="G6" s="281"/>
      <c r="H6" s="281"/>
      <c r="I6" s="281"/>
      <c r="J6" s="281"/>
    </row>
    <row r="7" spans="1:13" ht="13.5" customHeight="1"/>
    <row r="8" spans="1:13" ht="13.5" customHeight="1">
      <c r="A8" s="287" t="s">
        <v>125</v>
      </c>
      <c r="B8" s="254" t="s">
        <v>137</v>
      </c>
      <c r="C8" s="254"/>
      <c r="D8" s="254"/>
      <c r="E8" s="254" t="s">
        <v>138</v>
      </c>
      <c r="F8" s="254"/>
      <c r="G8" s="254"/>
      <c r="H8" s="278" t="s">
        <v>143</v>
      </c>
      <c r="I8" s="279"/>
      <c r="J8" s="283" t="s">
        <v>146</v>
      </c>
      <c r="K8" s="283"/>
      <c r="M8" s="30"/>
    </row>
    <row r="9" spans="1:13" ht="13.5" customHeight="1">
      <c r="A9" s="288"/>
      <c r="B9" s="26" t="s">
        <v>139</v>
      </c>
      <c r="C9" s="18" t="s">
        <v>140</v>
      </c>
      <c r="D9" s="26" t="s">
        <v>126</v>
      </c>
      <c r="E9" s="18" t="s">
        <v>141</v>
      </c>
      <c r="F9" s="26" t="s">
        <v>142</v>
      </c>
      <c r="G9" s="28" t="s">
        <v>127</v>
      </c>
      <c r="H9" s="284" t="s">
        <v>144</v>
      </c>
      <c r="I9" s="285"/>
      <c r="J9" s="286" t="s">
        <v>145</v>
      </c>
      <c r="K9" s="286"/>
    </row>
    <row r="10" spans="1:13" ht="12.75" customHeight="1">
      <c r="A10" s="54" t="s">
        <v>147</v>
      </c>
      <c r="B10" s="53">
        <v>6742</v>
      </c>
      <c r="C10" s="30">
        <v>2972</v>
      </c>
      <c r="D10" s="51">
        <f>B10-C10</f>
        <v>3770</v>
      </c>
      <c r="E10" s="30">
        <v>25221</v>
      </c>
      <c r="F10" s="30">
        <v>30560</v>
      </c>
      <c r="G10" s="51">
        <f>E10-F10</f>
        <v>-5339</v>
      </c>
      <c r="H10" s="51">
        <f>D10--G10</f>
        <v>-1569</v>
      </c>
      <c r="I10" s="30"/>
      <c r="J10" s="30"/>
      <c r="K10" s="30">
        <v>516354</v>
      </c>
    </row>
    <row r="11" spans="1:13" ht="10.5" customHeight="1">
      <c r="A11" s="3">
        <v>59</v>
      </c>
      <c r="B11" s="31">
        <v>6371</v>
      </c>
      <c r="C11" s="30">
        <v>2989</v>
      </c>
      <c r="D11" s="51">
        <f t="shared" ref="D11:D54" si="0">B11-C11</f>
        <v>3382</v>
      </c>
      <c r="E11" s="30">
        <v>24391</v>
      </c>
      <c r="F11" s="30">
        <v>31014</v>
      </c>
      <c r="G11" s="51">
        <f t="shared" ref="G11:G54" si="1">E11-F11</f>
        <v>-6623</v>
      </c>
      <c r="H11" s="51">
        <f t="shared" ref="H11:H36" si="2">D11--G11</f>
        <v>-3241</v>
      </c>
      <c r="I11" s="30"/>
      <c r="J11" s="30"/>
      <c r="K11" s="30">
        <v>514785</v>
      </c>
    </row>
    <row r="12" spans="1:13" ht="10.5" customHeight="1">
      <c r="A12" s="3">
        <v>60</v>
      </c>
      <c r="B12" s="31">
        <v>6116</v>
      </c>
      <c r="C12" s="30">
        <v>3090</v>
      </c>
      <c r="D12" s="51">
        <f t="shared" si="0"/>
        <v>3026</v>
      </c>
      <c r="E12" s="30">
        <v>24651</v>
      </c>
      <c r="F12" s="30">
        <v>29628</v>
      </c>
      <c r="G12" s="51">
        <f t="shared" si="1"/>
        <v>-4977</v>
      </c>
      <c r="H12" s="51">
        <f t="shared" si="2"/>
        <v>-1951</v>
      </c>
      <c r="I12" s="282" t="s">
        <v>131</v>
      </c>
      <c r="J12" s="282"/>
      <c r="K12" s="30">
        <v>511544</v>
      </c>
    </row>
    <row r="13" spans="1:13" ht="10.5" customHeight="1">
      <c r="A13" s="3">
        <v>61</v>
      </c>
      <c r="B13" s="31">
        <v>6032</v>
      </c>
      <c r="C13" s="30">
        <v>3179</v>
      </c>
      <c r="D13" s="51">
        <f t="shared" si="0"/>
        <v>2853</v>
      </c>
      <c r="E13" s="30">
        <v>23785</v>
      </c>
      <c r="F13" s="30">
        <v>28290</v>
      </c>
      <c r="G13" s="51">
        <f t="shared" si="1"/>
        <v>-4505</v>
      </c>
      <c r="H13" s="51">
        <f t="shared" si="2"/>
        <v>-1652</v>
      </c>
      <c r="I13" s="30"/>
      <c r="J13" s="30"/>
      <c r="K13" s="30">
        <v>509405</v>
      </c>
    </row>
    <row r="14" spans="1:13" ht="10.5" customHeight="1">
      <c r="A14" s="3">
        <v>62</v>
      </c>
      <c r="B14" s="31">
        <v>5638</v>
      </c>
      <c r="C14" s="30">
        <v>3173</v>
      </c>
      <c r="D14" s="51">
        <f t="shared" si="0"/>
        <v>2465</v>
      </c>
      <c r="E14" s="30">
        <v>24138</v>
      </c>
      <c r="F14" s="30">
        <v>29477</v>
      </c>
      <c r="G14" s="51">
        <f t="shared" si="1"/>
        <v>-5339</v>
      </c>
      <c r="H14" s="51">
        <f t="shared" si="2"/>
        <v>-2874</v>
      </c>
      <c r="I14" s="30"/>
      <c r="J14" s="30"/>
      <c r="K14" s="30">
        <v>507753</v>
      </c>
    </row>
    <row r="15" spans="1:13" ht="12.75" customHeight="1">
      <c r="A15" s="3">
        <v>63</v>
      </c>
      <c r="B15" s="31">
        <v>5668</v>
      </c>
      <c r="C15" s="30">
        <v>3336</v>
      </c>
      <c r="D15" s="51">
        <f t="shared" si="0"/>
        <v>2332</v>
      </c>
      <c r="E15" s="30">
        <v>24128</v>
      </c>
      <c r="F15" s="30">
        <v>28612</v>
      </c>
      <c r="G15" s="51">
        <f t="shared" si="1"/>
        <v>-4484</v>
      </c>
      <c r="H15" s="51">
        <f t="shared" si="2"/>
        <v>-2152</v>
      </c>
      <c r="I15" s="30"/>
      <c r="J15" s="30"/>
      <c r="K15" s="30">
        <v>504879</v>
      </c>
    </row>
    <row r="16" spans="1:13" ht="10.5" customHeight="1">
      <c r="A16" s="1" t="s">
        <v>148</v>
      </c>
      <c r="B16" s="31">
        <v>5385</v>
      </c>
      <c r="C16" s="30">
        <v>3240</v>
      </c>
      <c r="D16" s="51">
        <f t="shared" si="0"/>
        <v>2145</v>
      </c>
      <c r="E16" s="30">
        <v>23880</v>
      </c>
      <c r="F16" s="30">
        <v>27904</v>
      </c>
      <c r="G16" s="51">
        <f t="shared" si="1"/>
        <v>-4024</v>
      </c>
      <c r="H16" s="51">
        <f t="shared" si="2"/>
        <v>-1879</v>
      </c>
      <c r="I16" s="30"/>
      <c r="J16" s="30"/>
      <c r="K16" s="30">
        <v>502727</v>
      </c>
    </row>
    <row r="17" spans="1:11" ht="10.5" customHeight="1">
      <c r="A17" s="3">
        <v>2</v>
      </c>
      <c r="B17" s="31">
        <v>5233</v>
      </c>
      <c r="C17" s="30">
        <v>3331</v>
      </c>
      <c r="D17" s="51">
        <f t="shared" si="0"/>
        <v>1902</v>
      </c>
      <c r="E17" s="30">
        <v>23351</v>
      </c>
      <c r="F17" s="30">
        <v>27224</v>
      </c>
      <c r="G17" s="51">
        <f t="shared" si="1"/>
        <v>-3873</v>
      </c>
      <c r="H17" s="51">
        <f t="shared" si="2"/>
        <v>-1971</v>
      </c>
      <c r="I17" s="277" t="s">
        <v>132</v>
      </c>
      <c r="J17" s="277"/>
      <c r="K17" s="30">
        <v>500848</v>
      </c>
    </row>
    <row r="18" spans="1:11" ht="10.5" customHeight="1">
      <c r="A18" s="3">
        <v>3</v>
      </c>
      <c r="B18" s="31">
        <v>5259</v>
      </c>
      <c r="C18" s="30">
        <v>3468</v>
      </c>
      <c r="D18" s="51">
        <f t="shared" si="0"/>
        <v>1791</v>
      </c>
      <c r="E18" s="30">
        <v>23835</v>
      </c>
      <c r="F18" s="30">
        <v>26764</v>
      </c>
      <c r="G18" s="51">
        <f t="shared" si="1"/>
        <v>-2929</v>
      </c>
      <c r="H18" s="51">
        <f t="shared" si="2"/>
        <v>-1138</v>
      </c>
      <c r="I18" s="30"/>
      <c r="J18" s="30"/>
      <c r="K18" s="30">
        <v>499068</v>
      </c>
    </row>
    <row r="19" spans="1:11" ht="10.5" customHeight="1">
      <c r="A19" s="3">
        <v>4</v>
      </c>
      <c r="B19" s="31">
        <v>5390</v>
      </c>
      <c r="C19" s="30">
        <v>3526</v>
      </c>
      <c r="D19" s="51">
        <f t="shared" si="0"/>
        <v>1864</v>
      </c>
      <c r="E19" s="30">
        <v>24108</v>
      </c>
      <c r="F19" s="30">
        <v>26619</v>
      </c>
      <c r="G19" s="51">
        <f t="shared" si="1"/>
        <v>-2511</v>
      </c>
      <c r="H19" s="51">
        <f t="shared" si="2"/>
        <v>-647</v>
      </c>
      <c r="I19" s="30"/>
      <c r="J19" s="30"/>
      <c r="K19" s="30">
        <v>497930</v>
      </c>
    </row>
    <row r="20" spans="1:11" ht="12.75" customHeight="1">
      <c r="A20" s="3">
        <v>5</v>
      </c>
      <c r="B20" s="31">
        <v>5143</v>
      </c>
      <c r="C20" s="30">
        <v>3649</v>
      </c>
      <c r="D20" s="51">
        <f t="shared" si="0"/>
        <v>1494</v>
      </c>
      <c r="E20" s="30">
        <v>24463</v>
      </c>
      <c r="F20" s="30">
        <v>27346</v>
      </c>
      <c r="G20" s="51">
        <f t="shared" si="1"/>
        <v>-2883</v>
      </c>
      <c r="H20" s="51">
        <f t="shared" si="2"/>
        <v>-1389</v>
      </c>
      <c r="I20" s="30"/>
      <c r="J20" s="30"/>
      <c r="K20" s="30">
        <v>497283</v>
      </c>
    </row>
    <row r="21" spans="1:11" ht="10.5" customHeight="1">
      <c r="A21" s="3">
        <v>6</v>
      </c>
      <c r="B21" s="31">
        <v>5422</v>
      </c>
      <c r="C21" s="30">
        <v>3599</v>
      </c>
      <c r="D21" s="51">
        <f t="shared" si="0"/>
        <v>1823</v>
      </c>
      <c r="E21" s="30">
        <v>24253</v>
      </c>
      <c r="F21" s="30">
        <v>29177</v>
      </c>
      <c r="G21" s="51">
        <f t="shared" si="1"/>
        <v>-4924</v>
      </c>
      <c r="H21" s="51">
        <f t="shared" si="2"/>
        <v>-3101</v>
      </c>
      <c r="I21" s="30"/>
      <c r="J21" s="30"/>
      <c r="K21" s="30">
        <v>495894</v>
      </c>
    </row>
    <row r="22" spans="1:11" ht="10.5" customHeight="1">
      <c r="A22" s="3">
        <v>7</v>
      </c>
      <c r="B22" s="31">
        <v>5115</v>
      </c>
      <c r="C22" s="30">
        <v>3665</v>
      </c>
      <c r="D22" s="51">
        <f t="shared" si="0"/>
        <v>1450</v>
      </c>
      <c r="E22" s="30">
        <v>25179</v>
      </c>
      <c r="F22" s="30">
        <v>33216</v>
      </c>
      <c r="G22" s="51">
        <f t="shared" si="1"/>
        <v>-8037</v>
      </c>
      <c r="H22" s="51">
        <f t="shared" si="2"/>
        <v>-6587</v>
      </c>
      <c r="I22" s="277" t="s">
        <v>133</v>
      </c>
      <c r="J22" s="277"/>
      <c r="K22" s="30">
        <v>492793</v>
      </c>
    </row>
    <row r="23" spans="1:11" ht="10.5" customHeight="1">
      <c r="A23" s="3">
        <v>8</v>
      </c>
      <c r="B23" s="31">
        <v>5003</v>
      </c>
      <c r="C23" s="30">
        <v>3491</v>
      </c>
      <c r="D23" s="51">
        <f t="shared" si="0"/>
        <v>1512</v>
      </c>
      <c r="E23" s="30">
        <v>24970</v>
      </c>
      <c r="F23" s="30">
        <v>29423</v>
      </c>
      <c r="G23" s="51">
        <f t="shared" si="1"/>
        <v>-4453</v>
      </c>
      <c r="H23" s="51">
        <f t="shared" si="2"/>
        <v>-2941</v>
      </c>
      <c r="I23" s="30"/>
      <c r="J23" s="30"/>
      <c r="K23" s="30">
        <v>487665</v>
      </c>
    </row>
    <row r="24" spans="1:11" ht="10.5" customHeight="1">
      <c r="A24" s="3">
        <v>9</v>
      </c>
      <c r="B24" s="31">
        <v>4966</v>
      </c>
      <c r="C24" s="30">
        <v>3545</v>
      </c>
      <c r="D24" s="51">
        <f t="shared" si="0"/>
        <v>1421</v>
      </c>
      <c r="E24" s="30">
        <v>23602</v>
      </c>
      <c r="F24" s="30">
        <v>29365</v>
      </c>
      <c r="G24" s="51">
        <f t="shared" si="1"/>
        <v>-5763</v>
      </c>
      <c r="H24" s="51">
        <f t="shared" si="2"/>
        <v>-4342</v>
      </c>
      <c r="I24" s="30"/>
      <c r="J24" s="30"/>
      <c r="K24" s="30">
        <v>484724</v>
      </c>
    </row>
    <row r="25" spans="1:11" ht="13.5" customHeight="1">
      <c r="A25" s="3">
        <v>10</v>
      </c>
      <c r="B25" s="31">
        <v>5068</v>
      </c>
      <c r="C25" s="30">
        <v>3772</v>
      </c>
      <c r="D25" s="51">
        <f t="shared" si="0"/>
        <v>1296</v>
      </c>
      <c r="E25" s="30">
        <v>23526</v>
      </c>
      <c r="F25" s="30">
        <v>27204</v>
      </c>
      <c r="G25" s="51">
        <f t="shared" si="1"/>
        <v>-3678</v>
      </c>
      <c r="H25" s="51">
        <f t="shared" si="2"/>
        <v>-2382</v>
      </c>
      <c r="I25" s="30"/>
      <c r="J25" s="30"/>
      <c r="K25" s="30">
        <v>480382</v>
      </c>
    </row>
    <row r="26" spans="1:11" ht="10.5" customHeight="1">
      <c r="A26" s="3">
        <v>11</v>
      </c>
      <c r="B26" s="31">
        <v>4856</v>
      </c>
      <c r="C26" s="30">
        <v>3818</v>
      </c>
      <c r="D26" s="51">
        <f t="shared" si="0"/>
        <v>1038</v>
      </c>
      <c r="E26" s="30">
        <v>22552</v>
      </c>
      <c r="F26" s="30">
        <v>26617</v>
      </c>
      <c r="G26" s="51">
        <f t="shared" si="1"/>
        <v>-4065</v>
      </c>
      <c r="H26" s="51">
        <f t="shared" si="2"/>
        <v>-3027</v>
      </c>
      <c r="I26" s="30"/>
      <c r="J26" s="30"/>
      <c r="K26" s="30">
        <v>478000</v>
      </c>
    </row>
    <row r="27" spans="1:11" ht="10.5" customHeight="1">
      <c r="A27" s="3">
        <v>12</v>
      </c>
      <c r="B27" s="31">
        <v>4754</v>
      </c>
      <c r="C27" s="30">
        <v>3752</v>
      </c>
      <c r="D27" s="51">
        <f t="shared" si="0"/>
        <v>1002</v>
      </c>
      <c r="E27" s="30">
        <v>21688</v>
      </c>
      <c r="F27" s="30">
        <v>25883</v>
      </c>
      <c r="G27" s="51">
        <f t="shared" si="1"/>
        <v>-4195</v>
      </c>
      <c r="H27" s="51">
        <f t="shared" si="2"/>
        <v>-3193</v>
      </c>
      <c r="I27" s="277" t="s">
        <v>134</v>
      </c>
      <c r="J27" s="277"/>
      <c r="K27" s="30">
        <v>474973</v>
      </c>
    </row>
    <row r="28" spans="1:11" ht="10.5" customHeight="1">
      <c r="A28" s="3">
        <v>13</v>
      </c>
      <c r="B28" s="31">
        <v>4613</v>
      </c>
      <c r="C28" s="30">
        <v>3715</v>
      </c>
      <c r="D28" s="51">
        <f t="shared" si="0"/>
        <v>898</v>
      </c>
      <c r="E28" s="30">
        <v>22388</v>
      </c>
      <c r="F28" s="30">
        <v>24135</v>
      </c>
      <c r="G28" s="51">
        <f t="shared" si="1"/>
        <v>-1747</v>
      </c>
      <c r="H28" s="51">
        <f t="shared" si="2"/>
        <v>-849</v>
      </c>
      <c r="I28" s="30"/>
      <c r="J28" s="30"/>
      <c r="K28" s="30">
        <v>465135</v>
      </c>
    </row>
    <row r="29" spans="1:11" ht="10.5" customHeight="1">
      <c r="A29" s="3">
        <v>14</v>
      </c>
      <c r="B29" s="31">
        <v>4671</v>
      </c>
      <c r="C29" s="30">
        <v>3741</v>
      </c>
      <c r="D29" s="51">
        <f t="shared" si="0"/>
        <v>930</v>
      </c>
      <c r="E29" s="30">
        <v>21517</v>
      </c>
      <c r="F29" s="30">
        <v>23189</v>
      </c>
      <c r="G29" s="51">
        <f t="shared" si="1"/>
        <v>-1672</v>
      </c>
      <c r="H29" s="51">
        <f t="shared" si="2"/>
        <v>-742</v>
      </c>
      <c r="I29" s="30"/>
      <c r="J29" s="30"/>
      <c r="K29" s="30">
        <v>464286</v>
      </c>
    </row>
    <row r="30" spans="1:11" ht="12.75" customHeight="1">
      <c r="A30" s="3">
        <v>15</v>
      </c>
      <c r="B30" s="31">
        <v>4473</v>
      </c>
      <c r="C30" s="30">
        <v>3890</v>
      </c>
      <c r="D30" s="51">
        <f t="shared" si="0"/>
        <v>583</v>
      </c>
      <c r="E30" s="30">
        <v>21577</v>
      </c>
      <c r="F30" s="30">
        <v>22855</v>
      </c>
      <c r="G30" s="51">
        <f t="shared" si="1"/>
        <v>-1278</v>
      </c>
      <c r="H30" s="51">
        <f t="shared" si="2"/>
        <v>-695</v>
      </c>
      <c r="I30" s="30"/>
      <c r="J30" s="30"/>
      <c r="K30" s="30">
        <v>463544</v>
      </c>
    </row>
    <row r="31" spans="1:11" ht="10.5" customHeight="1">
      <c r="A31" s="3">
        <v>16</v>
      </c>
      <c r="B31" s="31">
        <v>4492</v>
      </c>
      <c r="C31" s="30">
        <v>4040</v>
      </c>
      <c r="D31" s="51">
        <f t="shared" si="0"/>
        <v>452</v>
      </c>
      <c r="E31" s="30">
        <v>20299</v>
      </c>
      <c r="F31" s="30">
        <v>21887</v>
      </c>
      <c r="G31" s="51">
        <f t="shared" si="1"/>
        <v>-1588</v>
      </c>
      <c r="H31" s="51">
        <f t="shared" si="2"/>
        <v>-1136</v>
      </c>
      <c r="I31" s="30"/>
      <c r="J31" s="30"/>
      <c r="K31" s="30">
        <v>462849</v>
      </c>
    </row>
    <row r="32" spans="1:11" ht="10.5" customHeight="1">
      <c r="A32" s="3">
        <v>17</v>
      </c>
      <c r="B32" s="31">
        <v>4136</v>
      </c>
      <c r="C32" s="30">
        <v>4198</v>
      </c>
      <c r="D32" s="51">
        <f t="shared" si="0"/>
        <v>-62</v>
      </c>
      <c r="E32" s="30">
        <v>19626</v>
      </c>
      <c r="F32" s="30">
        <v>21129</v>
      </c>
      <c r="G32" s="51">
        <f t="shared" si="1"/>
        <v>-1503</v>
      </c>
      <c r="H32" s="51">
        <f t="shared" si="2"/>
        <v>-1565</v>
      </c>
      <c r="I32" s="280" t="s">
        <v>136</v>
      </c>
      <c r="J32" s="280"/>
      <c r="K32" s="30">
        <v>461713</v>
      </c>
    </row>
    <row r="33" spans="1:11" ht="10.5" customHeight="1">
      <c r="A33" s="3">
        <v>18</v>
      </c>
      <c r="B33" s="31">
        <v>4406</v>
      </c>
      <c r="C33" s="30">
        <v>4143</v>
      </c>
      <c r="D33" s="51">
        <f t="shared" si="0"/>
        <v>263</v>
      </c>
      <c r="E33" s="30">
        <v>20017</v>
      </c>
      <c r="F33" s="30">
        <v>20833</v>
      </c>
      <c r="G33" s="51">
        <f t="shared" si="1"/>
        <v>-816</v>
      </c>
      <c r="H33" s="51">
        <f t="shared" si="2"/>
        <v>-553</v>
      </c>
      <c r="I33" s="30"/>
      <c r="J33" s="30"/>
      <c r="K33" s="30">
        <v>462753</v>
      </c>
    </row>
    <row r="34" spans="1:11" ht="10.5" customHeight="1">
      <c r="A34" s="3">
        <v>19</v>
      </c>
      <c r="B34" s="31">
        <v>4370</v>
      </c>
      <c r="C34" s="30">
        <v>4319</v>
      </c>
      <c r="D34" s="51">
        <f t="shared" si="0"/>
        <v>51</v>
      </c>
      <c r="E34" s="30">
        <v>19516</v>
      </c>
      <c r="F34" s="30">
        <v>20565</v>
      </c>
      <c r="G34" s="51">
        <f t="shared" si="1"/>
        <v>-1049</v>
      </c>
      <c r="H34" s="51">
        <f t="shared" si="2"/>
        <v>-998</v>
      </c>
      <c r="I34" s="30"/>
      <c r="J34" s="30"/>
      <c r="K34" s="30">
        <v>462200</v>
      </c>
    </row>
    <row r="35" spans="1:11" ht="12.75" customHeight="1">
      <c r="A35" s="3">
        <v>20</v>
      </c>
      <c r="B35" s="31">
        <v>4431</v>
      </c>
      <c r="C35" s="30">
        <v>4370</v>
      </c>
      <c r="D35" s="51">
        <f t="shared" si="0"/>
        <v>61</v>
      </c>
      <c r="E35" s="30">
        <v>20324</v>
      </c>
      <c r="F35" s="30">
        <v>19585</v>
      </c>
      <c r="G35" s="51">
        <f t="shared" si="1"/>
        <v>739</v>
      </c>
      <c r="H35" s="51">
        <f t="shared" si="2"/>
        <v>800</v>
      </c>
      <c r="I35" s="30"/>
      <c r="J35" s="30"/>
      <c r="K35" s="30">
        <v>461202</v>
      </c>
    </row>
    <row r="36" spans="1:11" ht="10.5" customHeight="1">
      <c r="A36" s="3">
        <v>21</v>
      </c>
      <c r="B36" s="31">
        <v>4194</v>
      </c>
      <c r="C36" s="30">
        <v>4239</v>
      </c>
      <c r="D36" s="51">
        <f t="shared" si="0"/>
        <v>-45</v>
      </c>
      <c r="E36" s="30">
        <v>19763</v>
      </c>
      <c r="F36" s="30">
        <v>18972</v>
      </c>
      <c r="G36" s="51">
        <f t="shared" si="1"/>
        <v>791</v>
      </c>
      <c r="H36" s="51">
        <f t="shared" si="2"/>
        <v>746</v>
      </c>
      <c r="I36" s="30"/>
      <c r="J36" s="30"/>
      <c r="K36" s="30">
        <v>462002</v>
      </c>
    </row>
    <row r="37" spans="1:11" ht="10.5" customHeight="1">
      <c r="A37" s="3">
        <v>22</v>
      </c>
      <c r="B37" s="31">
        <v>4362</v>
      </c>
      <c r="C37" s="30">
        <v>4503</v>
      </c>
      <c r="D37" s="51">
        <f t="shared" si="0"/>
        <v>-141</v>
      </c>
      <c r="E37" s="30">
        <v>18072</v>
      </c>
      <c r="F37" s="30">
        <v>19152</v>
      </c>
      <c r="G37" s="51">
        <f t="shared" si="1"/>
        <v>-1080</v>
      </c>
      <c r="H37" s="51">
        <f t="shared" ref="H37:H49" si="3">D37--G37</f>
        <v>-1221</v>
      </c>
      <c r="I37" s="277" t="s">
        <v>135</v>
      </c>
      <c r="J37" s="277"/>
      <c r="K37" s="30">
        <v>462748</v>
      </c>
    </row>
    <row r="38" spans="1:11" ht="10.5" customHeight="1">
      <c r="A38" s="3">
        <v>23</v>
      </c>
      <c r="B38" s="31">
        <v>4270</v>
      </c>
      <c r="C38" s="30">
        <v>4720</v>
      </c>
      <c r="D38" s="51">
        <f t="shared" si="0"/>
        <v>-450</v>
      </c>
      <c r="E38" s="30">
        <v>17631</v>
      </c>
      <c r="F38" s="30">
        <v>19172</v>
      </c>
      <c r="G38" s="51">
        <f t="shared" si="1"/>
        <v>-1541</v>
      </c>
      <c r="H38" s="51">
        <f t="shared" si="3"/>
        <v>-1991</v>
      </c>
      <c r="I38" s="30"/>
      <c r="J38" s="30"/>
      <c r="K38" s="30">
        <v>453582</v>
      </c>
    </row>
    <row r="39" spans="1:11" ht="10.5" customHeight="1">
      <c r="A39" s="3">
        <v>24</v>
      </c>
      <c r="B39" s="31">
        <v>4148</v>
      </c>
      <c r="C39" s="30">
        <v>4772</v>
      </c>
      <c r="D39" s="51">
        <f t="shared" si="0"/>
        <v>-624</v>
      </c>
      <c r="E39" s="30">
        <v>18327</v>
      </c>
      <c r="F39" s="30">
        <v>19152</v>
      </c>
      <c r="G39" s="51">
        <f t="shared" si="1"/>
        <v>-825</v>
      </c>
      <c r="H39" s="51">
        <f t="shared" si="3"/>
        <v>-1449</v>
      </c>
      <c r="I39" s="30"/>
      <c r="J39" s="30"/>
      <c r="K39" s="30">
        <v>451591</v>
      </c>
    </row>
    <row r="40" spans="1:11" ht="12.75" customHeight="1">
      <c r="A40" s="3">
        <v>25</v>
      </c>
      <c r="B40" s="31">
        <v>4145</v>
      </c>
      <c r="C40" s="30">
        <v>4635</v>
      </c>
      <c r="D40" s="51">
        <f t="shared" si="0"/>
        <v>-490</v>
      </c>
      <c r="E40" s="30">
        <v>18224</v>
      </c>
      <c r="F40" s="30">
        <v>19188</v>
      </c>
      <c r="G40" s="51">
        <f t="shared" si="1"/>
        <v>-964</v>
      </c>
      <c r="H40" s="51">
        <f t="shared" si="3"/>
        <v>-1454</v>
      </c>
      <c r="I40" s="30"/>
      <c r="J40" s="30"/>
      <c r="K40" s="30">
        <v>450142</v>
      </c>
    </row>
    <row r="41" spans="1:11" ht="12.75" customHeight="1">
      <c r="A41" s="3" t="s">
        <v>124</v>
      </c>
      <c r="B41" s="31">
        <f>SUM(B42:B53)</f>
        <v>3927</v>
      </c>
      <c r="C41" s="30">
        <f>SUM(C42:C53)</f>
        <v>4678</v>
      </c>
      <c r="D41" s="51">
        <f t="shared" si="0"/>
        <v>-751</v>
      </c>
      <c r="E41" s="30">
        <f>SUM(E42:E53)</f>
        <v>18268</v>
      </c>
      <c r="F41" s="30">
        <f>SUM(F42:F53)</f>
        <v>19406</v>
      </c>
      <c r="G41" s="51">
        <f t="shared" si="1"/>
        <v>-1138</v>
      </c>
      <c r="H41" s="51">
        <f t="shared" si="3"/>
        <v>-1889</v>
      </c>
      <c r="I41" s="30"/>
      <c r="J41" s="30"/>
      <c r="K41" s="30">
        <v>448688</v>
      </c>
    </row>
    <row r="42" spans="1:11" ht="10.5" customHeight="1">
      <c r="A42" s="3" t="s">
        <v>149</v>
      </c>
      <c r="B42" s="31">
        <v>334</v>
      </c>
      <c r="C42" s="30">
        <v>500</v>
      </c>
      <c r="D42" s="51">
        <f t="shared" si="0"/>
        <v>-166</v>
      </c>
      <c r="E42" s="30">
        <v>1111</v>
      </c>
      <c r="F42" s="30">
        <v>1137</v>
      </c>
      <c r="G42" s="51">
        <f t="shared" si="1"/>
        <v>-26</v>
      </c>
      <c r="H42" s="51">
        <f t="shared" si="3"/>
        <v>-192</v>
      </c>
      <c r="I42" s="30"/>
      <c r="J42" s="30"/>
      <c r="K42" s="30">
        <v>448688</v>
      </c>
    </row>
    <row r="43" spans="1:11" ht="10.5" customHeight="1">
      <c r="A43" s="3" t="s">
        <v>150</v>
      </c>
      <c r="B43" s="31">
        <v>312</v>
      </c>
      <c r="C43" s="30">
        <v>393</v>
      </c>
      <c r="D43" s="51">
        <f t="shared" si="0"/>
        <v>-81</v>
      </c>
      <c r="E43" s="30">
        <v>1277</v>
      </c>
      <c r="F43" s="30">
        <v>1480</v>
      </c>
      <c r="G43" s="51">
        <f t="shared" si="1"/>
        <v>-203</v>
      </c>
      <c r="H43" s="51">
        <f t="shared" si="3"/>
        <v>-284</v>
      </c>
      <c r="I43" s="30"/>
      <c r="J43" s="30"/>
      <c r="K43" s="30">
        <v>448496</v>
      </c>
    </row>
    <row r="44" spans="1:11" ht="10.5" customHeight="1">
      <c r="A44" s="3" t="s">
        <v>151</v>
      </c>
      <c r="B44" s="31">
        <v>293</v>
      </c>
      <c r="C44" s="30">
        <v>418</v>
      </c>
      <c r="D44" s="51">
        <f t="shared" si="0"/>
        <v>-125</v>
      </c>
      <c r="E44" s="30">
        <v>3015</v>
      </c>
      <c r="F44" s="30">
        <v>3505</v>
      </c>
      <c r="G44" s="51">
        <f t="shared" si="1"/>
        <v>-490</v>
      </c>
      <c r="H44" s="51">
        <f t="shared" si="3"/>
        <v>-615</v>
      </c>
      <c r="I44" s="30"/>
      <c r="J44" s="30"/>
      <c r="K44" s="30">
        <v>448212</v>
      </c>
    </row>
    <row r="45" spans="1:11" ht="10.5" customHeight="1">
      <c r="A45" s="3" t="s">
        <v>152</v>
      </c>
      <c r="B45" s="31">
        <v>337</v>
      </c>
      <c r="C45" s="30">
        <v>439</v>
      </c>
      <c r="D45" s="51">
        <f t="shared" si="0"/>
        <v>-102</v>
      </c>
      <c r="E45" s="30">
        <v>2495</v>
      </c>
      <c r="F45" s="30">
        <v>2241</v>
      </c>
      <c r="G45" s="51">
        <f t="shared" si="1"/>
        <v>254</v>
      </c>
      <c r="H45" s="51">
        <f t="shared" si="3"/>
        <v>152</v>
      </c>
      <c r="I45" s="30"/>
      <c r="J45" s="30"/>
      <c r="K45" s="30">
        <v>447597</v>
      </c>
    </row>
    <row r="46" spans="1:11" ht="12.75" customHeight="1">
      <c r="A46" s="3" t="s">
        <v>153</v>
      </c>
      <c r="B46" s="31">
        <v>310</v>
      </c>
      <c r="C46" s="30">
        <v>362</v>
      </c>
      <c r="D46" s="51">
        <f t="shared" si="0"/>
        <v>-52</v>
      </c>
      <c r="E46" s="30">
        <v>1329</v>
      </c>
      <c r="F46" s="30">
        <v>1405</v>
      </c>
      <c r="G46" s="51">
        <f t="shared" si="1"/>
        <v>-76</v>
      </c>
      <c r="H46" s="51">
        <f t="shared" si="3"/>
        <v>-128</v>
      </c>
      <c r="I46" s="30"/>
      <c r="J46" s="30"/>
      <c r="K46" s="30">
        <v>447749</v>
      </c>
    </row>
    <row r="47" spans="1:11" ht="10.5" customHeight="1">
      <c r="A47" s="3" t="s">
        <v>154</v>
      </c>
      <c r="B47" s="31">
        <v>349</v>
      </c>
      <c r="C47" s="30">
        <v>355</v>
      </c>
      <c r="D47" s="51">
        <f t="shared" si="0"/>
        <v>-6</v>
      </c>
      <c r="E47" s="30">
        <v>1285</v>
      </c>
      <c r="F47" s="30">
        <v>1383</v>
      </c>
      <c r="G47" s="51">
        <f t="shared" si="1"/>
        <v>-98</v>
      </c>
      <c r="H47" s="51">
        <f t="shared" si="3"/>
        <v>-104</v>
      </c>
      <c r="I47" s="30"/>
      <c r="J47" s="30"/>
      <c r="K47" s="30">
        <v>447621</v>
      </c>
    </row>
    <row r="48" spans="1:11" ht="10.5" customHeight="1">
      <c r="A48" s="3" t="s">
        <v>155</v>
      </c>
      <c r="B48" s="31">
        <v>349</v>
      </c>
      <c r="C48" s="30">
        <v>387</v>
      </c>
      <c r="D48" s="51">
        <f t="shared" si="0"/>
        <v>-38</v>
      </c>
      <c r="E48" s="30">
        <v>1499</v>
      </c>
      <c r="F48" s="30">
        <v>1466</v>
      </c>
      <c r="G48" s="51">
        <f t="shared" si="1"/>
        <v>33</v>
      </c>
      <c r="H48" s="51">
        <f t="shared" si="3"/>
        <v>-5</v>
      </c>
      <c r="I48" s="30"/>
      <c r="J48" s="30"/>
      <c r="K48" s="30">
        <v>447517</v>
      </c>
    </row>
    <row r="49" spans="1:11" ht="10.5" customHeight="1">
      <c r="A49" s="3" t="s">
        <v>156</v>
      </c>
      <c r="B49" s="31">
        <v>306</v>
      </c>
      <c r="C49" s="30">
        <v>332</v>
      </c>
      <c r="D49" s="51">
        <f t="shared" si="0"/>
        <v>-26</v>
      </c>
      <c r="E49" s="30">
        <v>1401</v>
      </c>
      <c r="F49" s="30">
        <v>1388</v>
      </c>
      <c r="G49" s="51">
        <f t="shared" si="1"/>
        <v>13</v>
      </c>
      <c r="H49" s="51">
        <f t="shared" si="3"/>
        <v>-13</v>
      </c>
      <c r="I49" s="30"/>
      <c r="J49" s="30"/>
      <c r="K49" s="30">
        <v>447512</v>
      </c>
    </row>
    <row r="50" spans="1:11" ht="10.5" customHeight="1">
      <c r="A50" s="3" t="s">
        <v>157</v>
      </c>
      <c r="B50" s="31">
        <v>355</v>
      </c>
      <c r="C50" s="30">
        <v>377</v>
      </c>
      <c r="D50" s="51">
        <f t="shared" si="0"/>
        <v>-22</v>
      </c>
      <c r="E50" s="30">
        <v>1366</v>
      </c>
      <c r="F50" s="30">
        <v>1377</v>
      </c>
      <c r="G50" s="51">
        <f t="shared" si="1"/>
        <v>-11</v>
      </c>
      <c r="H50" s="51">
        <f>D50--G50</f>
        <v>-33</v>
      </c>
      <c r="I50" s="30"/>
      <c r="J50" s="30"/>
      <c r="K50" s="30">
        <v>447499</v>
      </c>
    </row>
    <row r="51" spans="1:11" ht="12.75" customHeight="1">
      <c r="A51" s="3" t="s">
        <v>158</v>
      </c>
      <c r="B51" s="31">
        <v>354</v>
      </c>
      <c r="C51" s="30">
        <v>394</v>
      </c>
      <c r="D51" s="51">
        <f t="shared" si="0"/>
        <v>-40</v>
      </c>
      <c r="E51" s="30">
        <v>1298</v>
      </c>
      <c r="F51" s="30">
        <v>1441</v>
      </c>
      <c r="G51" s="51">
        <f t="shared" si="1"/>
        <v>-143</v>
      </c>
      <c r="H51" s="51">
        <f>D51--G51</f>
        <v>-183</v>
      </c>
      <c r="I51" s="30"/>
      <c r="J51" s="30"/>
      <c r="K51" s="30">
        <v>447466</v>
      </c>
    </row>
    <row r="52" spans="1:11" ht="10.5" customHeight="1">
      <c r="A52" s="3" t="s">
        <v>159</v>
      </c>
      <c r="B52" s="31">
        <v>312</v>
      </c>
      <c r="C52" s="30">
        <v>349</v>
      </c>
      <c r="D52" s="51">
        <f t="shared" si="0"/>
        <v>-37</v>
      </c>
      <c r="E52" s="30">
        <v>1057</v>
      </c>
      <c r="F52" s="30">
        <v>1182</v>
      </c>
      <c r="G52" s="51">
        <f t="shared" si="1"/>
        <v>-125</v>
      </c>
      <c r="H52" s="51">
        <f>D52--G52</f>
        <v>-162</v>
      </c>
      <c r="I52" s="30"/>
      <c r="J52" s="30"/>
      <c r="K52" s="30">
        <v>447283</v>
      </c>
    </row>
    <row r="53" spans="1:11" ht="10.5" customHeight="1">
      <c r="A53" s="3" t="s">
        <v>160</v>
      </c>
      <c r="B53" s="31">
        <v>316</v>
      </c>
      <c r="C53" s="30">
        <v>372</v>
      </c>
      <c r="D53" s="51">
        <f t="shared" si="0"/>
        <v>-56</v>
      </c>
      <c r="E53" s="30">
        <v>1135</v>
      </c>
      <c r="F53" s="30">
        <v>1401</v>
      </c>
      <c r="G53" s="51">
        <f t="shared" si="1"/>
        <v>-266</v>
      </c>
      <c r="H53" s="51">
        <f>D53--G53</f>
        <v>-322</v>
      </c>
      <c r="I53" s="30"/>
      <c r="J53" s="30"/>
      <c r="K53" s="30">
        <v>447121</v>
      </c>
    </row>
    <row r="54" spans="1:11" ht="12.75" customHeight="1">
      <c r="A54" s="3" t="s">
        <v>123</v>
      </c>
      <c r="B54" s="31">
        <f>SUM(B55:B66)</f>
        <v>3995</v>
      </c>
      <c r="C54" s="30">
        <f>SUM(C55:C66)</f>
        <v>4850</v>
      </c>
      <c r="D54" s="51">
        <f t="shared" si="0"/>
        <v>-855</v>
      </c>
      <c r="E54" s="30">
        <f>SUM(E55:E66)</f>
        <v>18342</v>
      </c>
      <c r="F54" s="30">
        <f>SUM(F55:F66)</f>
        <v>18783</v>
      </c>
      <c r="G54" s="51">
        <f t="shared" si="1"/>
        <v>-441</v>
      </c>
      <c r="H54" s="51">
        <f>D54--G54</f>
        <v>-1296</v>
      </c>
      <c r="I54" s="30"/>
      <c r="J54" s="30"/>
      <c r="K54" s="30">
        <v>446799</v>
      </c>
    </row>
    <row r="55" spans="1:11" ht="10.5" customHeight="1">
      <c r="A55" s="3" t="s">
        <v>149</v>
      </c>
      <c r="B55" s="31">
        <v>363</v>
      </c>
      <c r="C55" s="30">
        <v>553</v>
      </c>
      <c r="D55" s="51">
        <f t="shared" ref="D55:D66" si="4">B55-C55</f>
        <v>-190</v>
      </c>
      <c r="E55" s="30">
        <v>1143</v>
      </c>
      <c r="F55" s="30">
        <v>1170</v>
      </c>
      <c r="G55" s="51">
        <f t="shared" ref="G55:G66" si="5">E55-F55</f>
        <v>-27</v>
      </c>
      <c r="H55" s="51">
        <f t="shared" ref="H55:H66" si="6">D55--G55</f>
        <v>-217</v>
      </c>
      <c r="I55" s="30"/>
      <c r="J55" s="30"/>
      <c r="K55" s="30">
        <f>K53+H53</f>
        <v>446799</v>
      </c>
    </row>
    <row r="56" spans="1:11" ht="12.75" customHeight="1">
      <c r="A56" s="3" t="s">
        <v>150</v>
      </c>
      <c r="B56" s="31">
        <v>303</v>
      </c>
      <c r="C56" s="30">
        <v>434</v>
      </c>
      <c r="D56" s="51">
        <f t="shared" si="4"/>
        <v>-131</v>
      </c>
      <c r="E56" s="30">
        <v>1207</v>
      </c>
      <c r="F56" s="30">
        <v>1407</v>
      </c>
      <c r="G56" s="51">
        <f t="shared" si="5"/>
        <v>-200</v>
      </c>
      <c r="H56" s="51">
        <f t="shared" si="6"/>
        <v>-331</v>
      </c>
      <c r="I56" s="30"/>
      <c r="J56" s="30"/>
      <c r="K56" s="30">
        <f>K55+H55</f>
        <v>446582</v>
      </c>
    </row>
    <row r="57" spans="1:11" ht="10.5" customHeight="1">
      <c r="A57" s="3" t="s">
        <v>151</v>
      </c>
      <c r="B57" s="31">
        <v>347</v>
      </c>
      <c r="C57" s="30">
        <v>459</v>
      </c>
      <c r="D57" s="51">
        <f t="shared" si="4"/>
        <v>-112</v>
      </c>
      <c r="E57" s="30">
        <v>3236</v>
      </c>
      <c r="F57" s="30">
        <v>3250</v>
      </c>
      <c r="G57" s="51">
        <f t="shared" si="5"/>
        <v>-14</v>
      </c>
      <c r="H57" s="51">
        <f t="shared" si="6"/>
        <v>-126</v>
      </c>
      <c r="I57" s="30"/>
      <c r="J57" s="30"/>
      <c r="K57" s="30">
        <f t="shared" ref="K57:K67" si="7">K56+H56</f>
        <v>446251</v>
      </c>
    </row>
    <row r="58" spans="1:11" ht="10.5" customHeight="1">
      <c r="A58" s="3" t="s">
        <v>152</v>
      </c>
      <c r="B58" s="31">
        <v>315</v>
      </c>
      <c r="C58" s="30">
        <v>379</v>
      </c>
      <c r="D58" s="51">
        <f t="shared" si="4"/>
        <v>-64</v>
      </c>
      <c r="E58" s="30">
        <v>2286</v>
      </c>
      <c r="F58" s="30">
        <v>2061</v>
      </c>
      <c r="G58" s="51">
        <f t="shared" si="5"/>
        <v>225</v>
      </c>
      <c r="H58" s="51">
        <f t="shared" si="6"/>
        <v>161</v>
      </c>
      <c r="I58" s="30"/>
      <c r="J58" s="30"/>
      <c r="K58" s="30">
        <f t="shared" si="7"/>
        <v>446125</v>
      </c>
    </row>
    <row r="59" spans="1:11" ht="10.5" customHeight="1">
      <c r="A59" s="3" t="s">
        <v>153</v>
      </c>
      <c r="B59" s="31">
        <v>334</v>
      </c>
      <c r="C59" s="30">
        <v>373</v>
      </c>
      <c r="D59" s="51">
        <f t="shared" si="4"/>
        <v>-39</v>
      </c>
      <c r="E59" s="30">
        <v>1241</v>
      </c>
      <c r="F59" s="30">
        <v>1319</v>
      </c>
      <c r="G59" s="51">
        <f t="shared" si="5"/>
        <v>-78</v>
      </c>
      <c r="H59" s="51">
        <f t="shared" si="6"/>
        <v>-117</v>
      </c>
      <c r="I59" s="30"/>
      <c r="J59" s="30"/>
      <c r="K59" s="30">
        <f t="shared" si="7"/>
        <v>446286</v>
      </c>
    </row>
    <row r="60" spans="1:11" ht="10.5" customHeight="1">
      <c r="A60" s="3" t="s">
        <v>154</v>
      </c>
      <c r="B60" s="31">
        <v>327</v>
      </c>
      <c r="C60" s="30">
        <v>379</v>
      </c>
      <c r="D60" s="51">
        <f t="shared" si="4"/>
        <v>-52</v>
      </c>
      <c r="E60" s="30">
        <v>1400</v>
      </c>
      <c r="F60" s="30">
        <v>1376</v>
      </c>
      <c r="G60" s="51">
        <f t="shared" si="5"/>
        <v>24</v>
      </c>
      <c r="H60" s="51">
        <f t="shared" si="6"/>
        <v>-28</v>
      </c>
      <c r="I60" s="30"/>
      <c r="J60" s="30"/>
      <c r="K60" s="30">
        <f t="shared" si="7"/>
        <v>446169</v>
      </c>
    </row>
    <row r="61" spans="1:11" ht="12.75" customHeight="1">
      <c r="A61" s="3" t="s">
        <v>155</v>
      </c>
      <c r="B61" s="31">
        <v>365</v>
      </c>
      <c r="C61" s="30">
        <v>364</v>
      </c>
      <c r="D61" s="51">
        <f t="shared" si="4"/>
        <v>1</v>
      </c>
      <c r="E61" s="30">
        <v>1323</v>
      </c>
      <c r="F61" s="30">
        <v>1424</v>
      </c>
      <c r="G61" s="51">
        <f t="shared" si="5"/>
        <v>-101</v>
      </c>
      <c r="H61" s="51">
        <f t="shared" si="6"/>
        <v>-100</v>
      </c>
      <c r="I61" s="30"/>
      <c r="J61" s="30"/>
      <c r="K61" s="30">
        <f t="shared" si="7"/>
        <v>446141</v>
      </c>
    </row>
    <row r="62" spans="1:11" ht="10.5" customHeight="1">
      <c r="A62" s="3" t="s">
        <v>156</v>
      </c>
      <c r="B62" s="31">
        <v>349</v>
      </c>
      <c r="C62" s="30">
        <v>345</v>
      </c>
      <c r="D62" s="51">
        <f t="shared" si="4"/>
        <v>4</v>
      </c>
      <c r="E62" s="30">
        <v>1225</v>
      </c>
      <c r="F62" s="30">
        <v>1370</v>
      </c>
      <c r="G62" s="51">
        <f t="shared" si="5"/>
        <v>-145</v>
      </c>
      <c r="H62" s="51">
        <f t="shared" si="6"/>
        <v>-141</v>
      </c>
      <c r="I62" s="30"/>
      <c r="J62" s="30"/>
      <c r="K62" s="30">
        <f t="shared" si="7"/>
        <v>446041</v>
      </c>
    </row>
    <row r="63" spans="1:11" ht="10.5" customHeight="1">
      <c r="A63" s="3" t="s">
        <v>157</v>
      </c>
      <c r="B63" s="31">
        <v>347</v>
      </c>
      <c r="C63" s="30">
        <v>368</v>
      </c>
      <c r="D63" s="51">
        <f t="shared" si="4"/>
        <v>-21</v>
      </c>
      <c r="E63" s="30">
        <v>1444</v>
      </c>
      <c r="F63" s="30">
        <v>1442</v>
      </c>
      <c r="G63" s="51">
        <f t="shared" si="5"/>
        <v>2</v>
      </c>
      <c r="H63" s="51">
        <f t="shared" si="6"/>
        <v>-19</v>
      </c>
      <c r="I63" s="30"/>
      <c r="J63" s="30"/>
      <c r="K63" s="30">
        <f t="shared" si="7"/>
        <v>445900</v>
      </c>
    </row>
    <row r="64" spans="1:11" ht="10.5" customHeight="1">
      <c r="A64" s="3" t="s">
        <v>158</v>
      </c>
      <c r="B64" s="31">
        <v>367</v>
      </c>
      <c r="C64" s="30">
        <v>442</v>
      </c>
      <c r="D64" s="51">
        <f t="shared" si="4"/>
        <v>-75</v>
      </c>
      <c r="E64" s="30">
        <v>1428</v>
      </c>
      <c r="F64" s="30">
        <v>1519</v>
      </c>
      <c r="G64" s="51">
        <f t="shared" si="5"/>
        <v>-91</v>
      </c>
      <c r="H64" s="51">
        <f t="shared" si="6"/>
        <v>-166</v>
      </c>
      <c r="I64" s="30"/>
      <c r="J64" s="30"/>
      <c r="K64" s="30">
        <f t="shared" si="7"/>
        <v>445881</v>
      </c>
    </row>
    <row r="65" spans="1:11" ht="10.5" customHeight="1">
      <c r="A65" s="3" t="s">
        <v>159</v>
      </c>
      <c r="B65" s="31">
        <v>283</v>
      </c>
      <c r="C65" s="30">
        <v>368</v>
      </c>
      <c r="D65" s="51">
        <f t="shared" si="4"/>
        <v>-85</v>
      </c>
      <c r="E65" s="30">
        <v>1175</v>
      </c>
      <c r="F65" s="30">
        <v>1202</v>
      </c>
      <c r="G65" s="51">
        <f t="shared" si="5"/>
        <v>-27</v>
      </c>
      <c r="H65" s="51">
        <f t="shared" si="6"/>
        <v>-112</v>
      </c>
      <c r="I65" s="30"/>
      <c r="J65" s="30"/>
      <c r="K65" s="30">
        <f t="shared" si="7"/>
        <v>445715</v>
      </c>
    </row>
    <row r="66" spans="1:11" ht="12.75" customHeight="1">
      <c r="A66" s="3" t="s">
        <v>160</v>
      </c>
      <c r="B66" s="31">
        <v>295</v>
      </c>
      <c r="C66" s="30">
        <v>386</v>
      </c>
      <c r="D66" s="51">
        <f t="shared" si="4"/>
        <v>-91</v>
      </c>
      <c r="E66" s="30">
        <v>1234</v>
      </c>
      <c r="F66" s="30">
        <v>1243</v>
      </c>
      <c r="G66" s="51">
        <f t="shared" si="5"/>
        <v>-9</v>
      </c>
      <c r="H66" s="51">
        <f t="shared" si="6"/>
        <v>-100</v>
      </c>
      <c r="I66" s="30"/>
      <c r="J66" s="30"/>
      <c r="K66" s="30">
        <f t="shared" si="7"/>
        <v>445603</v>
      </c>
    </row>
    <row r="67" spans="1:11" ht="12.75" customHeight="1">
      <c r="A67" s="3" t="s">
        <v>122</v>
      </c>
      <c r="B67" s="125"/>
      <c r="C67" s="126"/>
      <c r="D67" s="127"/>
      <c r="E67" s="126"/>
      <c r="F67" s="126"/>
      <c r="G67" s="127"/>
      <c r="H67" s="127"/>
      <c r="I67" s="126"/>
      <c r="J67" s="30"/>
      <c r="K67" s="30">
        <f t="shared" si="7"/>
        <v>445503</v>
      </c>
    </row>
    <row r="68" spans="1:11" ht="4.5" customHeight="1">
      <c r="A68" s="21"/>
      <c r="B68" s="29"/>
      <c r="C68" s="21"/>
      <c r="D68" s="21"/>
      <c r="E68" s="128"/>
      <c r="F68" s="128"/>
      <c r="G68" s="21"/>
      <c r="H68" s="21"/>
      <c r="I68" s="21"/>
      <c r="J68" s="21"/>
      <c r="K68" s="21"/>
    </row>
    <row r="69" spans="1:11" ht="13.5" customHeight="1">
      <c r="A69" s="135" t="s">
        <v>511</v>
      </c>
      <c r="B69" s="141"/>
      <c r="C69" s="141"/>
      <c r="D69" s="141"/>
      <c r="E69" s="141"/>
      <c r="F69" s="141"/>
    </row>
    <row r="70" spans="1:11" ht="13.5" customHeight="1">
      <c r="A70" s="134" t="s">
        <v>510</v>
      </c>
    </row>
    <row r="71" spans="1:11" ht="13.5" customHeight="1">
      <c r="A71" s="4" t="s">
        <v>49</v>
      </c>
    </row>
    <row r="73" spans="1:11">
      <c r="A73" s="19"/>
      <c r="B73" s="19"/>
      <c r="C73" s="19"/>
      <c r="D73" s="19"/>
      <c r="E73" s="19"/>
      <c r="F73" s="19"/>
      <c r="G73" s="19"/>
      <c r="H73" s="19"/>
      <c r="I73" s="19"/>
      <c r="J73" s="19"/>
      <c r="K73" s="19"/>
    </row>
  </sheetData>
  <mergeCells count="16">
    <mergeCell ref="A4:J4"/>
    <mergeCell ref="A5:J5"/>
    <mergeCell ref="A6:J6"/>
    <mergeCell ref="I12:J12"/>
    <mergeCell ref="J8:K8"/>
    <mergeCell ref="H9:I9"/>
    <mergeCell ref="J9:K9"/>
    <mergeCell ref="A8:A9"/>
    <mergeCell ref="B8:D8"/>
    <mergeCell ref="E8:G8"/>
    <mergeCell ref="I37:J37"/>
    <mergeCell ref="I27:J27"/>
    <mergeCell ref="H8:I8"/>
    <mergeCell ref="I17:J17"/>
    <mergeCell ref="I22:J22"/>
    <mergeCell ref="I32:J32"/>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8</vt:lpstr>
      <vt:lpstr>8-1</vt:lpstr>
      <vt:lpstr>9</vt:lpstr>
      <vt:lpstr>９－１</vt:lpstr>
      <vt:lpstr>10</vt:lpstr>
      <vt:lpstr>11</vt:lpstr>
      <vt:lpstr>12</vt:lpstr>
      <vt:lpstr>13</vt:lpstr>
      <vt:lpstr>14</vt:lpstr>
      <vt:lpstr>15</vt:lpstr>
      <vt:lpstr>16-17</vt:lpstr>
      <vt:lpstr>18-19</vt:lpstr>
      <vt:lpstr>20-31</vt:lpstr>
      <vt:lpstr>32</vt:lpstr>
      <vt:lpstr>33</vt:lpstr>
      <vt:lpstr>34</vt:lpstr>
      <vt:lpstr>'20-31'!Print_Area</vt:lpstr>
      <vt:lpstr>'9'!Print_Area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情報統計担当</dc:creator>
  <cp:lastModifiedBy>Amagasaki</cp:lastModifiedBy>
  <cp:lastPrinted>2019-10-31T05:16:02Z</cp:lastPrinted>
  <dcterms:created xsi:type="dcterms:W3CDTF">2015-04-07T05:55:51Z</dcterms:created>
  <dcterms:modified xsi:type="dcterms:W3CDTF">2019-10-31T05:24:41Z</dcterms:modified>
</cp:coreProperties>
</file>