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90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<sst xmlns="http://schemas.openxmlformats.org/spreadsheetml/2006/main" count="1056" uniqueCount="110">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</sst>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6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92" t="s">
        <v>9</v>
      </c>
      <c r="C21" s="92"/>
      <c r="D21" s="92"/>
      <c r="E21" s="92"/>
      <c r="F21" s="92"/>
      <c r="G21" s="93" t="s">
        <v>10</v>
      </c>
      <c r="H21" s="94"/>
      <c r="I21" s="94"/>
      <c r="J21" s="95"/>
      <c r="K21" s="90" t="s">
        <v>66</v>
      </c>
      <c r="L21" s="91"/>
      <c r="M21" s="84" t="s">
        <v>11</v>
      </c>
      <c r="N21" s="85"/>
      <c r="O21" s="86" t="s">
        <v>70</v>
      </c>
      <c r="P21" s="87"/>
      <c r="Q21" s="88"/>
    </row>
    <row r="22" spans="1:17" ht="15.75" customHeight="1">
      <c r="A22" s="15">
        <v>1</v>
      </c>
      <c r="B22" s="89" t="s">
        <v>26</v>
      </c>
      <c r="C22" s="89"/>
      <c r="D22" s="89"/>
      <c r="E22" s="89"/>
      <c r="F22" s="89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9" t="s">
        <v>27</v>
      </c>
      <c r="C23" s="89"/>
      <c r="D23" s="89"/>
      <c r="E23" s="89"/>
      <c r="F23" s="89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9" t="s">
        <v>28</v>
      </c>
      <c r="C24" s="89"/>
      <c r="D24" s="89"/>
      <c r="E24" s="89"/>
      <c r="F24" s="89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9" t="s">
        <v>29</v>
      </c>
      <c r="C25" s="89"/>
      <c r="D25" s="89"/>
      <c r="E25" s="89"/>
      <c r="F25" s="89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9" t="s">
        <v>30</v>
      </c>
      <c r="C26" s="89"/>
      <c r="D26" s="89"/>
      <c r="E26" s="89"/>
      <c r="F26" s="89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9" t="s">
        <v>31</v>
      </c>
      <c r="C27" s="89"/>
      <c r="D27" s="89"/>
      <c r="E27" s="89"/>
      <c r="F27" s="89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9" t="s">
        <v>32</v>
      </c>
      <c r="C28" s="89"/>
      <c r="D28" s="89"/>
      <c r="E28" s="89"/>
      <c r="F28" s="89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9" t="s">
        <v>33</v>
      </c>
      <c r="C29" s="89"/>
      <c r="D29" s="89"/>
      <c r="E29" s="89"/>
      <c r="F29" s="89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9" t="s">
        <v>34</v>
      </c>
      <c r="C30" s="89"/>
      <c r="D30" s="89"/>
      <c r="E30" s="89"/>
      <c r="F30" s="89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9" t="s">
        <v>35</v>
      </c>
      <c r="C31" s="89"/>
      <c r="D31" s="89"/>
      <c r="E31" s="89"/>
      <c r="F31" s="89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9" t="s">
        <v>36</v>
      </c>
      <c r="C32" s="89"/>
      <c r="D32" s="89"/>
      <c r="E32" s="89"/>
      <c r="F32" s="89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9" t="s">
        <v>37</v>
      </c>
      <c r="C33" s="89"/>
      <c r="D33" s="89"/>
      <c r="E33" s="89"/>
      <c r="F33" s="89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9" t="s">
        <v>38</v>
      </c>
      <c r="C34" s="89"/>
      <c r="D34" s="89"/>
      <c r="E34" s="89"/>
      <c r="F34" s="89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9" t="s">
        <v>39</v>
      </c>
      <c r="C35" s="89"/>
      <c r="D35" s="89"/>
      <c r="E35" s="89"/>
      <c r="F35" s="89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9" t="s">
        <v>40</v>
      </c>
      <c r="C36" s="89"/>
      <c r="D36" s="89"/>
      <c r="E36" s="89"/>
      <c r="F36" s="89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9" t="s">
        <v>41</v>
      </c>
      <c r="C37" s="89"/>
      <c r="D37" s="89"/>
      <c r="E37" s="89"/>
      <c r="F37" s="89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9" t="s">
        <v>42</v>
      </c>
      <c r="C38" s="89"/>
      <c r="D38" s="89"/>
      <c r="E38" s="89"/>
      <c r="F38" s="89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9" t="s">
        <v>43</v>
      </c>
      <c r="C39" s="89"/>
      <c r="D39" s="89"/>
      <c r="E39" s="89"/>
      <c r="F39" s="89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9" t="s">
        <v>44</v>
      </c>
      <c r="C40" s="89"/>
      <c r="D40" s="89"/>
      <c r="E40" s="89"/>
      <c r="F40" s="89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9" t="s">
        <v>45</v>
      </c>
      <c r="C41" s="89"/>
      <c r="D41" s="89"/>
      <c r="E41" s="89"/>
      <c r="F41" s="89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9" t="s">
        <v>46</v>
      </c>
      <c r="C42" s="89"/>
      <c r="D42" s="89"/>
      <c r="E42" s="89"/>
      <c r="F42" s="89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9" t="s">
        <v>47</v>
      </c>
      <c r="C43" s="89"/>
      <c r="D43" s="89"/>
      <c r="E43" s="89"/>
      <c r="F43" s="89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9" t="s">
        <v>48</v>
      </c>
      <c r="C44" s="89"/>
      <c r="D44" s="89"/>
      <c r="E44" s="89"/>
      <c r="F44" s="89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9" t="s">
        <v>49</v>
      </c>
      <c r="C45" s="89"/>
      <c r="D45" s="89"/>
      <c r="E45" s="89"/>
      <c r="F45" s="89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9" t="s">
        <v>109</v>
      </c>
      <c r="C46" s="89"/>
      <c r="D46" s="89"/>
      <c r="E46" s="89"/>
      <c r="F46" s="89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9" t="s">
        <v>50</v>
      </c>
      <c r="C47" s="89"/>
      <c r="D47" s="89"/>
      <c r="E47" s="89"/>
      <c r="F47" s="89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B36:F36"/>
    <mergeCell ref="B37:F37"/>
    <mergeCell ref="B38:F38"/>
    <mergeCell ref="B39:F39"/>
    <mergeCell ref="B40:F40"/>
    <mergeCell ref="B46:F46"/>
    <mergeCell ref="B47:F47"/>
    <mergeCell ref="B41:F41"/>
    <mergeCell ref="B42:F42"/>
    <mergeCell ref="B43:F43"/>
    <mergeCell ref="B44:F44"/>
    <mergeCell ref="B45:F45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M21:N21"/>
    <mergeCell ref="O21:Q21"/>
    <mergeCell ref="B22:F22"/>
    <mergeCell ref="B23:F23"/>
    <mergeCell ref="B24:F24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F18" sqref="F18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地区６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6</v>
      </c>
      <c r="C2" s="54">
        <f t="shared" ref="C2:H2" si="0">IF(C3="月",2,IF(C3="火",3,IF(C3="水",4,IF(C3="木",5,IF(C3="金",6,IF(C3="土",7,"-"))))))</f>
        <v>3</v>
      </c>
      <c r="D2" s="54">
        <f t="shared" si="0"/>
        <v>6</v>
      </c>
      <c r="E2" s="54">
        <f t="shared" si="0"/>
        <v>2</v>
      </c>
      <c r="F2" s="54">
        <f t="shared" si="0"/>
        <v>4</v>
      </c>
      <c r="G2" s="54" t="str">
        <f t="shared" si="0"/>
        <v>-</v>
      </c>
      <c r="H2" s="54">
        <f t="shared" si="0"/>
        <v>5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火</v>
      </c>
      <c r="D3" s="54" t="str">
        <f>INDEX(情報入力シート!$A$22:$P$47,MATCH($B$2,情報入力シート!$A$22:$A$47),9)</f>
        <v>金</v>
      </c>
      <c r="E3" s="54" t="str">
        <f>INDEX(情報入力シート!$A$22:$P$47,MATCH($B$2,情報入力シート!$A$22:$A$47),11)</f>
        <v>月</v>
      </c>
      <c r="F3" s="54" t="str">
        <f>INDEX(情報入力シート!$A$22:$P$47,MATCH($B$2,情報入力シート!$A$22:$A$47),13)</f>
        <v>水</v>
      </c>
      <c r="G3" s="54">
        <f>INDEX(情報入力シート!$A$22:$P$47,MATCH($B$2,情報入力シート!$A$22:$A$47),15)</f>
        <v>4</v>
      </c>
      <c r="H3" s="54" t="str">
        <f>INDEX(情報入力シート!$A$22:$P$47,MATCH($B$2,情報入力シート!$A$22:$A$47),16)</f>
        <v>木</v>
      </c>
      <c r="J3" s="57"/>
      <c r="K3" s="58" t="str">
        <f>IF($B$2&gt;0,INDEX(情報入力シート!$A$22:$P$47,MATCH($B$2,情報入力シート!$A$22:$A$47),2),"地区番号を１～２６の間で選択してください！")</f>
        <v>富松町、塚口町３～６丁目</v>
      </c>
    </row>
    <row r="4" spans="1:12" hidden="1"/>
    <row r="5" spans="1:12">
      <c r="A5" s="59"/>
      <c r="B5" s="110" t="s">
        <v>82</v>
      </c>
      <c r="C5" s="110"/>
      <c r="D5" s="110"/>
      <c r="E5" s="110"/>
      <c r="F5" s="110"/>
      <c r="G5" s="110"/>
      <c r="H5" s="110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110"/>
      <c r="C6" s="110"/>
      <c r="D6" s="110"/>
      <c r="E6" s="110"/>
      <c r="F6" s="110"/>
      <c r="G6" s="110"/>
      <c r="H6" s="110"/>
      <c r="I6" s="59"/>
      <c r="L6" s="54">
        <f>MONTH(K5)</f>
        <v>3</v>
      </c>
    </row>
    <row r="7" spans="1:12">
      <c r="A7" s="59"/>
      <c r="B7" s="110"/>
      <c r="C7" s="110"/>
      <c r="D7" s="110"/>
      <c r="E7" s="110"/>
      <c r="F7" s="110"/>
      <c r="G7" s="110"/>
      <c r="H7" s="110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111" t="str">
        <f>$B$1</f>
        <v>地区６</v>
      </c>
      <c r="H9" s="112"/>
      <c r="I9" s="59"/>
    </row>
    <row r="10" spans="1:12" ht="14.25" thickBot="1">
      <c r="A10" s="59"/>
      <c r="B10" s="59"/>
      <c r="C10" s="59"/>
      <c r="D10" s="59"/>
      <c r="E10" s="59"/>
      <c r="F10" s="59"/>
      <c r="G10" s="113"/>
      <c r="H10" s="114"/>
      <c r="I10" s="59"/>
    </row>
    <row r="11" spans="1:12" ht="15.75" customHeight="1" thickTop="1">
      <c r="A11" s="98">
        <f>K5</f>
        <v>45717</v>
      </c>
      <c r="B11" s="98"/>
      <c r="C11" s="99">
        <f>L5</f>
        <v>2025</v>
      </c>
      <c r="D11" s="115" t="str">
        <f>$K$3</f>
        <v>富松町、塚口町３～６丁目</v>
      </c>
      <c r="E11" s="116"/>
      <c r="F11" s="116"/>
      <c r="G11" s="116"/>
      <c r="H11" s="117"/>
      <c r="I11" s="59"/>
    </row>
    <row r="12" spans="1:12" ht="15.75" customHeight="1">
      <c r="A12" s="98"/>
      <c r="B12" s="98"/>
      <c r="C12" s="99"/>
      <c r="D12" s="118"/>
      <c r="E12" s="119"/>
      <c r="F12" s="119"/>
      <c r="G12" s="119"/>
      <c r="H12" s="120"/>
      <c r="I12" s="59"/>
    </row>
    <row r="13" spans="1:12" ht="15.75" customHeight="1">
      <c r="A13" s="59"/>
      <c r="B13" s="100" t="str">
        <f>DBCS(L6)</f>
        <v>３</v>
      </c>
      <c r="C13" s="101" t="s">
        <v>19</v>
      </c>
      <c r="D13" s="118"/>
      <c r="E13" s="119"/>
      <c r="F13" s="119"/>
      <c r="G13" s="119"/>
      <c r="H13" s="120"/>
      <c r="I13" s="59"/>
    </row>
    <row r="14" spans="1:12" ht="15.75" customHeight="1">
      <c r="A14" s="59"/>
      <c r="B14" s="100"/>
      <c r="C14" s="101"/>
      <c r="D14" s="118"/>
      <c r="E14" s="119"/>
      <c r="F14" s="119"/>
      <c r="G14" s="119"/>
      <c r="H14" s="120"/>
      <c r="I14" s="59"/>
    </row>
    <row r="15" spans="1:12" ht="15.75" customHeight="1">
      <c r="A15" s="59"/>
      <c r="B15" s="100"/>
      <c r="C15" s="101"/>
      <c r="D15" s="118"/>
      <c r="E15" s="119"/>
      <c r="F15" s="119"/>
      <c r="G15" s="119"/>
      <c r="H15" s="120"/>
      <c r="I15" s="59"/>
      <c r="L15" s="62"/>
    </row>
    <row r="16" spans="1:12" ht="15.75" customHeight="1" thickBot="1">
      <c r="A16" s="59"/>
      <c r="B16" s="100"/>
      <c r="C16" s="101"/>
      <c r="D16" s="121"/>
      <c r="E16" s="122"/>
      <c r="F16" s="122"/>
      <c r="G16" s="122"/>
      <c r="H16" s="12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び</v>
      </c>
      <c r="D22" s="71" t="str">
        <f t="shared" si="5"/>
        <v>燃</v>
      </c>
      <c r="E22" s="71" t="str">
        <f t="shared" si="5"/>
        <v>紙・衣</v>
      </c>
      <c r="F22" s="71" t="str">
        <f t="shared" si="5"/>
        <v/>
      </c>
      <c r="G22" s="71" t="str">
        <f t="shared" si="5"/>
        <v>燃</v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び</v>
      </c>
      <c r="M22" s="73" t="str">
        <f>IF(D21="","",
IF(IFERROR(INDEX($C$1:$H$2,1,MATCH(3,$C$2:$H$2,0)),"")=$G$1,
IFERROR(IF(WEEKDAY(D21,1)=$H$2,IF(M21=$G$3,$G$1,""),""),""),
IFERROR(INDEX($C$1:$H$2,1,MATCH(3,$C$2:$H$2,0)),"")
))</f>
        <v>燃</v>
      </c>
      <c r="N22" s="73" t="str">
        <f>IF(E21="","",
IF(IFERROR(INDEX($C$1:$H$2,1,MATCH(4,$C$2:$H$2,0)),"")=$G$1,
IFERROR(IF(WEEKDAY(E21,1)=$H$2,IF(N21=$G$3,$G$1,""),""),""),
IFERROR(INDEX($C$1:$H$2,1,MATCH(4,$C$2:$H$2,0)),"")
))</f>
        <v>紙・衣</v>
      </c>
      <c r="O22" s="73" t="str">
        <f>IF(F21="","",
IF(IFERROR(INDEX($C$1:$H$2,1,MATCH(5,$C$2:$H$2,0)),"")=$G$1,
IFERROR(IF(WEEKDAY(F21,1)=$H$2,IF(O21=$G$3,$G$1,""),""),""),
IFERROR(INDEX($C$1:$H$2,1,MATCH(5,$C$2:$H$2,0)),"")
))</f>
        <v/>
      </c>
      <c r="P22" s="73" t="str">
        <f>IF(G21="","",
IF(IFERROR(INDEX($C$1:$H$2,1,MATCH(6,$C$2:$H$2,0)),"")=$G$1,
IFERROR(IF(WEEKDAY(G21,1)=$H$2,IF(P21=$G$3,$G$1,""),""),""),
IFERROR(INDEX($C$1:$H$2,1,MATCH(6,$C$2:$H$2,0)),"")
))</f>
        <v>燃</v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び</v>
      </c>
      <c r="D24" s="71" t="str">
        <f t="shared" si="8"/>
        <v>燃</v>
      </c>
      <c r="E24" s="71" t="str">
        <f t="shared" si="8"/>
        <v>紙・衣</v>
      </c>
      <c r="F24" s="71" t="str">
        <f t="shared" si="8"/>
        <v/>
      </c>
      <c r="G24" s="71" t="str">
        <f t="shared" si="8"/>
        <v>燃</v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び</v>
      </c>
      <c r="M24" s="73" t="str">
        <f>IF(D23="","",
IF(IFERROR(INDEX($C$1:$H$2,1,MATCH(3,$C$2:$H$2,0)),"")=$G$1,
IFERROR(IF(WEEKDAY(D23,1)=$H$2,IF(M23=$G$3,$G$1,""),""),""),
IFERROR(INDEX($C$1:$H$2,1,MATCH(3,$C$2:$H$2,0)),"")
))</f>
        <v>燃</v>
      </c>
      <c r="N24" s="73" t="str">
        <f>IF(E23="","",
IF(IFERROR(INDEX($C$1:$H$2,1,MATCH(4,$C$2:$H$2,0)),"")=$G$1,
IFERROR(IF(WEEKDAY(E23,1)=$H$2,IF(N23=$G$3,$G$1,""),""),""),
IFERROR(INDEX($C$1:$H$2,1,MATCH(4,$C$2:$H$2,0)),"")
))</f>
        <v>紙・衣</v>
      </c>
      <c r="O24" s="73" t="str">
        <f>IF(F23="","",
IF(IFERROR(INDEX($C$1:$H$2,1,MATCH(5,$C$2:$H$2,0)),"")=$G$1,
IFERROR(IF(WEEKDAY(F23,1)=$H$2,IF(O23=$G$3,$G$1,""),""),""),
IFERROR(INDEX($C$1:$H$2,1,MATCH(5,$C$2:$H$2,0)),"")
))</f>
        <v/>
      </c>
      <c r="P24" s="73" t="str">
        <f>IF(G23="","",
IF(IFERROR(INDEX($C$1:$H$2,1,MATCH(6,$C$2:$H$2,0)),"")=$G$1,
IFERROR(IF(WEEKDAY(G23,1)=$H$2,IF(P23=$G$3,$G$1,""),""),""),
IFERROR(INDEX($C$1:$H$2,1,MATCH(6,$C$2:$H$2,0)),"")
))</f>
        <v>燃</v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び</v>
      </c>
      <c r="D26" s="71" t="str">
        <f t="shared" ref="D26" si="12">M26</f>
        <v>燃</v>
      </c>
      <c r="E26" s="71" t="str">
        <f t="shared" ref="E26" si="13">N26</f>
        <v>紙・衣</v>
      </c>
      <c r="F26" s="71" t="str">
        <f t="shared" ref="F26" si="14">O26</f>
        <v/>
      </c>
      <c r="G26" s="71" t="str">
        <f t="shared" ref="G26" si="15">P26</f>
        <v>燃</v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び</v>
      </c>
      <c r="M26" s="73" t="str">
        <f>IF(D25="","",
IF(IFERROR(INDEX($C$1:$H$2,1,MATCH(3,$C$2:$H$2,0)),"")=$G$1,
IFERROR(IF(WEEKDAY(D25,1)=$H$2,IF(M25=$G$3,$G$1,""),""),""),
IFERROR(INDEX($C$1:$H$2,1,MATCH(3,$C$2:$H$2,0)),"")
))</f>
        <v>燃</v>
      </c>
      <c r="N26" s="73" t="str">
        <f>IF(E25="","",
IF(IFERROR(INDEX($C$1:$H$2,1,MATCH(4,$C$2:$H$2,0)),"")=$G$1,
IFERROR(IF(WEEKDAY(E25,1)=$H$2,IF(N25=$G$3,$G$1,""),""),""),
IFERROR(INDEX($C$1:$H$2,1,MATCH(4,$C$2:$H$2,0)),"")
))</f>
        <v>紙・衣</v>
      </c>
      <c r="O26" s="73" t="str">
        <f>IF(F25="","",
IF(IFERROR(INDEX($C$1:$H$2,1,MATCH(5,$C$2:$H$2,0)),"")=$G$1,
IFERROR(IF(WEEKDAY(F25,1)=$H$2,IF(O25=$G$3,$G$1,""),""),""),
IFERROR(INDEX($C$1:$H$2,1,MATCH(5,$C$2:$H$2,0)),"")
))</f>
        <v/>
      </c>
      <c r="P26" s="73" t="str">
        <f>IF(G25="","",
IF(IFERROR(INDEX($C$1:$H$2,1,MATCH(6,$C$2:$H$2,0)),"")=$G$1,
IFERROR(IF(WEEKDAY(G25,1)=$H$2,IF(P25=$G$3,$G$1,""),""),""),
IFERROR(INDEX($C$1:$H$2,1,MATCH(6,$C$2:$H$2,0)),"")
))</f>
        <v>燃</v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び</v>
      </c>
      <c r="D28" s="71" t="str">
        <f t="shared" ref="D28" si="20">M28</f>
        <v>燃</v>
      </c>
      <c r="E28" s="71" t="str">
        <f t="shared" ref="E28" si="21">N28</f>
        <v>紙・衣</v>
      </c>
      <c r="F28" s="71" t="str">
        <f t="shared" ref="F28" si="22">O28</f>
        <v>小・危</v>
      </c>
      <c r="G28" s="71" t="str">
        <f t="shared" ref="G28" si="23">P28</f>
        <v>燃</v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び</v>
      </c>
      <c r="M28" s="73" t="str">
        <f>IF(D27="","",
IF(IFERROR(INDEX($C$1:$H$2,1,MATCH(3,$C$2:$H$2,0)),"")=$G$1,
IFERROR(IF(WEEKDAY(D27,1)=$H$2,IF(M27=$G$3,$G$1,""),""),""),
IFERROR(INDEX($C$1:$H$2,1,MATCH(3,$C$2:$H$2,0)),"")
))</f>
        <v>燃</v>
      </c>
      <c r="N28" s="73" t="str">
        <f>IF(E27="","",
IF(IFERROR(INDEX($C$1:$H$2,1,MATCH(4,$C$2:$H$2,0)),"")=$G$1,
IFERROR(IF(WEEKDAY(E27,1)=$H$2,IF(N27=$G$3,$G$1,""),""),""),
IFERROR(INDEX($C$1:$H$2,1,MATCH(4,$C$2:$H$2,0)),"")
))</f>
        <v>紙・衣</v>
      </c>
      <c r="O28" s="73" t="str">
        <f>IF(F27="","",
IF(IFERROR(INDEX($C$1:$H$2,1,MATCH(5,$C$2:$H$2,0)),"")=$G$1,
IFERROR(IF(WEEKDAY(F27,1)=$H$2,IF(O27=$G$3,$G$1,""),""),""),
IFERROR(INDEX($C$1:$H$2,1,MATCH(5,$C$2:$H$2,0)),"")
))</f>
        <v>小・危</v>
      </c>
      <c r="P28" s="73" t="str">
        <f>IF(G27="","",
IF(IFERROR(INDEX($C$1:$H$2,1,MATCH(6,$C$2:$H$2,0)),"")=$G$1,
IFERROR(IF(WEEKDAY(G27,1)=$H$2,IF(P27=$G$3,$G$1,""),""),""),
IFERROR(INDEX($C$1:$H$2,1,MATCH(6,$C$2:$H$2,0)),"")
))</f>
        <v>燃</v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び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び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02" t="s">
        <v>71</v>
      </c>
      <c r="D32" s="97" t="s">
        <v>72</v>
      </c>
      <c r="E32" s="97"/>
      <c r="F32" s="97"/>
      <c r="G32" s="97"/>
      <c r="H32" s="97"/>
      <c r="I32" s="59"/>
    </row>
    <row r="33" spans="1:12">
      <c r="A33" s="59"/>
      <c r="B33" s="59"/>
      <c r="C33" s="102"/>
      <c r="D33" s="97"/>
      <c r="E33" s="97"/>
      <c r="F33" s="97"/>
      <c r="G33" s="97"/>
      <c r="H33" s="97"/>
      <c r="I33" s="59"/>
    </row>
    <row r="34" spans="1:12">
      <c r="A34" s="59"/>
      <c r="B34" s="59"/>
      <c r="C34" s="104" t="s">
        <v>73</v>
      </c>
      <c r="D34" s="97" t="s">
        <v>74</v>
      </c>
      <c r="E34" s="97"/>
      <c r="F34" s="97"/>
      <c r="G34" s="97"/>
      <c r="H34" s="97"/>
      <c r="I34" s="59"/>
    </row>
    <row r="35" spans="1:12">
      <c r="A35" s="59"/>
      <c r="B35" s="59"/>
      <c r="C35" s="104"/>
      <c r="D35" s="97"/>
      <c r="E35" s="97"/>
      <c r="F35" s="97"/>
      <c r="G35" s="97"/>
      <c r="H35" s="97"/>
      <c r="I35" s="59"/>
    </row>
    <row r="36" spans="1:12">
      <c r="A36" s="59"/>
      <c r="B36" s="59"/>
      <c r="C36" s="105" t="s">
        <v>75</v>
      </c>
      <c r="D36" s="106" t="s">
        <v>76</v>
      </c>
      <c r="E36" s="106"/>
      <c r="F36" s="106"/>
      <c r="G36" s="106"/>
      <c r="H36" s="106"/>
      <c r="I36" s="59"/>
    </row>
    <row r="37" spans="1:12">
      <c r="A37" s="59"/>
      <c r="B37" s="59"/>
      <c r="C37" s="105"/>
      <c r="D37" s="106"/>
      <c r="E37" s="106"/>
      <c r="F37" s="106"/>
      <c r="G37" s="106"/>
      <c r="H37" s="106"/>
      <c r="I37" s="59"/>
    </row>
    <row r="38" spans="1:12">
      <c r="A38" s="59"/>
      <c r="B38" s="59"/>
      <c r="C38" s="96" t="s">
        <v>77</v>
      </c>
      <c r="D38" s="97" t="s">
        <v>104</v>
      </c>
      <c r="E38" s="97"/>
      <c r="F38" s="97"/>
      <c r="G38" s="97"/>
      <c r="H38" s="97"/>
      <c r="I38" s="59"/>
    </row>
    <row r="39" spans="1:12">
      <c r="A39" s="59"/>
      <c r="B39" s="59"/>
      <c r="C39" s="96"/>
      <c r="D39" s="97"/>
      <c r="E39" s="97"/>
      <c r="F39" s="97"/>
      <c r="G39" s="97"/>
      <c r="H39" s="97"/>
      <c r="I39" s="59"/>
    </row>
    <row r="40" spans="1:12" ht="13.5" customHeight="1">
      <c r="A40" s="59"/>
      <c r="B40" s="61"/>
      <c r="C40" s="107" t="s">
        <v>106</v>
      </c>
      <c r="D40" s="107"/>
      <c r="E40" s="107"/>
      <c r="F40" s="107"/>
      <c r="G40" s="107"/>
      <c r="H40" s="107"/>
      <c r="I40" s="59"/>
    </row>
    <row r="41" spans="1:12" ht="20.25" customHeight="1">
      <c r="A41" s="59"/>
      <c r="B41" s="81"/>
      <c r="C41" s="107"/>
      <c r="D41" s="107"/>
      <c r="E41" s="107"/>
      <c r="F41" s="107"/>
      <c r="G41" s="107"/>
      <c r="H41" s="107"/>
      <c r="I41" s="59"/>
    </row>
    <row r="42" spans="1:12" ht="17.25">
      <c r="A42" s="59"/>
      <c r="B42" s="108"/>
      <c r="C42" s="108"/>
      <c r="D42" s="108"/>
      <c r="E42" s="108"/>
      <c r="F42" s="108"/>
      <c r="G42" s="108"/>
      <c r="H42" s="108"/>
      <c r="I42" s="59"/>
    </row>
    <row r="43" spans="1:12" ht="18">
      <c r="A43" s="59"/>
      <c r="B43" s="109" t="s">
        <v>105</v>
      </c>
      <c r="C43" s="109"/>
      <c r="D43" s="109"/>
      <c r="E43" s="109"/>
      <c r="F43" s="109"/>
      <c r="G43" s="109"/>
      <c r="H43" s="109"/>
      <c r="I43" s="59"/>
    </row>
    <row r="44" spans="1:12" ht="18">
      <c r="A44" s="59"/>
      <c r="B44" s="109" t="s">
        <v>108</v>
      </c>
      <c r="C44" s="109"/>
      <c r="D44" s="109"/>
      <c r="E44" s="109"/>
      <c r="F44" s="109"/>
      <c r="G44" s="109"/>
      <c r="H44" s="109"/>
      <c r="I44" s="59"/>
    </row>
    <row r="45" spans="1:12">
      <c r="A45" s="59"/>
      <c r="B45" s="103"/>
      <c r="C45" s="103"/>
      <c r="D45" s="103"/>
      <c r="E45" s="103"/>
      <c r="F45" s="103"/>
      <c r="G45" s="103"/>
      <c r="H45" s="103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110" t="s">
        <v>82</v>
      </c>
      <c r="C47" s="110"/>
      <c r="D47" s="110"/>
      <c r="E47" s="110"/>
      <c r="F47" s="110"/>
      <c r="G47" s="110"/>
      <c r="H47" s="110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110"/>
      <c r="C48" s="110"/>
      <c r="D48" s="110"/>
      <c r="E48" s="110"/>
      <c r="F48" s="110"/>
      <c r="G48" s="110"/>
      <c r="H48" s="110"/>
      <c r="I48" s="59"/>
      <c r="L48" s="54">
        <f>MONTH(K47)</f>
        <v>4</v>
      </c>
    </row>
    <row r="49" spans="1:17">
      <c r="A49" s="59"/>
      <c r="B49" s="110"/>
      <c r="C49" s="110"/>
      <c r="D49" s="110"/>
      <c r="E49" s="110"/>
      <c r="F49" s="110"/>
      <c r="G49" s="110"/>
      <c r="H49" s="110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111" t="str">
        <f>$B$1</f>
        <v>地区６</v>
      </c>
      <c r="H51" s="112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13"/>
      <c r="H52" s="114"/>
      <c r="I52" s="59"/>
    </row>
    <row r="53" spans="1:17" ht="15.75" customHeight="1" thickTop="1">
      <c r="A53" s="98">
        <f>K47</f>
        <v>45748</v>
      </c>
      <c r="B53" s="98"/>
      <c r="C53" s="99">
        <f>L47</f>
        <v>2025</v>
      </c>
      <c r="D53" s="115" t="str">
        <f>$K$3</f>
        <v>富松町、塚口町３～６丁目</v>
      </c>
      <c r="E53" s="116"/>
      <c r="F53" s="116"/>
      <c r="G53" s="116"/>
      <c r="H53" s="117"/>
      <c r="I53" s="59"/>
    </row>
    <row r="54" spans="1:17" ht="15.75" customHeight="1">
      <c r="A54" s="98"/>
      <c r="B54" s="98"/>
      <c r="C54" s="99"/>
      <c r="D54" s="118"/>
      <c r="E54" s="119"/>
      <c r="F54" s="119"/>
      <c r="G54" s="119"/>
      <c r="H54" s="120"/>
      <c r="I54" s="59"/>
    </row>
    <row r="55" spans="1:17" ht="15.75" customHeight="1">
      <c r="A55" s="59"/>
      <c r="B55" s="100" t="str">
        <f>DBCS(L48)</f>
        <v>４</v>
      </c>
      <c r="C55" s="101" t="s">
        <v>19</v>
      </c>
      <c r="D55" s="118"/>
      <c r="E55" s="119"/>
      <c r="F55" s="119"/>
      <c r="G55" s="119"/>
      <c r="H55" s="120"/>
      <c r="I55" s="59"/>
    </row>
    <row r="56" spans="1:17" ht="15.75" customHeight="1">
      <c r="A56" s="59"/>
      <c r="B56" s="100"/>
      <c r="C56" s="101"/>
      <c r="D56" s="118"/>
      <c r="E56" s="119"/>
      <c r="F56" s="119"/>
      <c r="G56" s="119"/>
      <c r="H56" s="120"/>
      <c r="I56" s="59"/>
    </row>
    <row r="57" spans="1:17" ht="15.75" customHeight="1">
      <c r="A57" s="59"/>
      <c r="B57" s="100"/>
      <c r="C57" s="101"/>
      <c r="D57" s="118"/>
      <c r="E57" s="119"/>
      <c r="F57" s="119"/>
      <c r="G57" s="119"/>
      <c r="H57" s="120"/>
      <c r="I57" s="59"/>
      <c r="L57" s="62"/>
    </row>
    <row r="58" spans="1:17" ht="15.75" customHeight="1" thickBot="1">
      <c r="A58" s="59"/>
      <c r="B58" s="100"/>
      <c r="C58" s="101"/>
      <c r="D58" s="121"/>
      <c r="E58" s="122"/>
      <c r="F58" s="122"/>
      <c r="G58" s="122"/>
      <c r="H58" s="12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燃</v>
      </c>
      <c r="E62" s="71" t="str">
        <f t="shared" ref="E62" si="35">N62</f>
        <v>紙・衣</v>
      </c>
      <c r="F62" s="71" t="str">
        <f t="shared" ref="F62" si="36">O62</f>
        <v/>
      </c>
      <c r="G62" s="71" t="str">
        <f t="shared" ref="G62" si="37">P62</f>
        <v>燃</v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燃</v>
      </c>
      <c r="N62" s="73" t="str">
        <f>IF(E61="","",
IF(IFERROR(INDEX($C$1:$H$2,1,MATCH(4,$C$2:$H$2,0)),"")=$G$1,
IFERROR(IF(WEEKDAY(E61,1)=$H$2,IF(N61=$G$3,$G$1,""),""),""),
IFERROR(INDEX($C$1:$H$2,1,MATCH(4,$C$2:$H$2,0)),"")
))</f>
        <v>紙・衣</v>
      </c>
      <c r="O62" s="73" t="str">
        <f>IF(F61="","",
IF(IFERROR(INDEX($C$1:$H$2,1,MATCH(5,$C$2:$H$2,0)),"")=$G$1,
IFERROR(IF(WEEKDAY(F61,1)=$H$2,IF(O61=$G$3,$G$1,""),""),""),
IFERROR(INDEX($C$1:$H$2,1,MATCH(5,$C$2:$H$2,0)),"")
))</f>
        <v/>
      </c>
      <c r="P62" s="73" t="str">
        <f>IF(G61="","",
IF(IFERROR(INDEX($C$1:$H$2,1,MATCH(6,$C$2:$H$2,0)),"")=$G$1,
IFERROR(IF(WEEKDAY(G61,1)=$H$2,IF(P61=$G$3,$G$1,""),""),""),
IFERROR(INDEX($C$1:$H$2,1,MATCH(6,$C$2:$H$2,0)),"")
))</f>
        <v>燃</v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び</v>
      </c>
      <c r="D64" s="71" t="str">
        <f t="shared" ref="D64" si="53">M64</f>
        <v>燃</v>
      </c>
      <c r="E64" s="71" t="str">
        <f t="shared" ref="E64" si="54">N64</f>
        <v>紙・衣</v>
      </c>
      <c r="F64" s="71" t="str">
        <f t="shared" ref="F64" si="55">O64</f>
        <v/>
      </c>
      <c r="G64" s="71" t="str">
        <f t="shared" ref="G64" si="56">P64</f>
        <v>燃</v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び</v>
      </c>
      <c r="M64" s="73" t="str">
        <f>IF(D63="","",
IF(IFERROR(INDEX($C$1:$H$2,1,MATCH(3,$C$2:$H$2,0)),"")=$G$1,
IFERROR(IF(WEEKDAY(D63,1)=$H$2,IF(M63=$G$3,$G$1,""),""),""),
IFERROR(INDEX($C$1:$H$2,1,MATCH(3,$C$2:$H$2,0)),"")
))</f>
        <v>燃</v>
      </c>
      <c r="N64" s="73" t="str">
        <f>IF(E63="","",
IF(IFERROR(INDEX($C$1:$H$2,1,MATCH(4,$C$2:$H$2,0)),"")=$G$1,
IFERROR(IF(WEEKDAY(E63,1)=$H$2,IF(N63=$G$3,$G$1,""),""),""),
IFERROR(INDEX($C$1:$H$2,1,MATCH(4,$C$2:$H$2,0)),"")
))</f>
        <v>紙・衣</v>
      </c>
      <c r="O64" s="73" t="str">
        <f>IF(F63="","",
IF(IFERROR(INDEX($C$1:$H$2,1,MATCH(5,$C$2:$H$2,0)),"")=$G$1,
IFERROR(IF(WEEKDAY(F63,1)=$H$2,IF(O63=$G$3,$G$1,""),""),""),
IFERROR(INDEX($C$1:$H$2,1,MATCH(5,$C$2:$H$2,0)),"")
))</f>
        <v/>
      </c>
      <c r="P64" s="73" t="str">
        <f>IF(G63="","",
IF(IFERROR(INDEX($C$1:$H$2,1,MATCH(6,$C$2:$H$2,0)),"")=$G$1,
IFERROR(IF(WEEKDAY(G63,1)=$H$2,IF(P63=$G$3,$G$1,""),""),""),
IFERROR(INDEX($C$1:$H$2,1,MATCH(6,$C$2:$H$2,0)),"")
))</f>
        <v>燃</v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び</v>
      </c>
      <c r="D66" s="71" t="str">
        <f t="shared" ref="D66" si="68">M66</f>
        <v>燃</v>
      </c>
      <c r="E66" s="71" t="str">
        <f t="shared" ref="E66" si="69">N66</f>
        <v>紙・衣</v>
      </c>
      <c r="F66" s="71" t="str">
        <f t="shared" ref="F66" si="70">O66</f>
        <v/>
      </c>
      <c r="G66" s="71" t="str">
        <f t="shared" ref="G66" si="71">P66</f>
        <v>燃</v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び</v>
      </c>
      <c r="M66" s="73" t="str">
        <f>IF(D65="","",
IF(IFERROR(INDEX($C$1:$H$2,1,MATCH(3,$C$2:$H$2,0)),"")=$G$1,
IFERROR(IF(WEEKDAY(D65,1)=$H$2,IF(M65=$G$3,$G$1,""),""),""),
IFERROR(INDEX($C$1:$H$2,1,MATCH(3,$C$2:$H$2,0)),"")
))</f>
        <v>燃</v>
      </c>
      <c r="N66" s="73" t="str">
        <f>IF(E65="","",
IF(IFERROR(INDEX($C$1:$H$2,1,MATCH(4,$C$2:$H$2,0)),"")=$G$1,
IFERROR(IF(WEEKDAY(E65,1)=$H$2,IF(N65=$G$3,$G$1,""),""),""),
IFERROR(INDEX($C$1:$H$2,1,MATCH(4,$C$2:$H$2,0)),"")
))</f>
        <v>紙・衣</v>
      </c>
      <c r="O66" s="73" t="str">
        <f>IF(F65="","",
IF(IFERROR(INDEX($C$1:$H$2,1,MATCH(5,$C$2:$H$2,0)),"")=$G$1,
IFERROR(IF(WEEKDAY(F65,1)=$H$2,IF(O65=$G$3,$G$1,""),""),""),
IFERROR(INDEX($C$1:$H$2,1,MATCH(5,$C$2:$H$2,0)),"")
))</f>
        <v/>
      </c>
      <c r="P66" s="73" t="str">
        <f>IF(G65="","",
IF(IFERROR(INDEX($C$1:$H$2,1,MATCH(6,$C$2:$H$2,0)),"")=$G$1,
IFERROR(IF(WEEKDAY(G65,1)=$H$2,IF(P65=$G$3,$G$1,""),""),""),
IFERROR(INDEX($C$1:$H$2,1,MATCH(6,$C$2:$H$2,0)),"")
))</f>
        <v>燃</v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び</v>
      </c>
      <c r="D68" s="71" t="str">
        <f t="shared" ref="D68" si="83">M68</f>
        <v>燃</v>
      </c>
      <c r="E68" s="71" t="str">
        <f t="shared" ref="E68" si="84">N68</f>
        <v>紙・衣</v>
      </c>
      <c r="F68" s="71" t="str">
        <f t="shared" ref="F68" si="85">O68</f>
        <v>小・危</v>
      </c>
      <c r="G68" s="71" t="str">
        <f t="shared" ref="G68" si="86">P68</f>
        <v>燃</v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び</v>
      </c>
      <c r="M68" s="73" t="str">
        <f>IF(D67="","",
IF(IFERROR(INDEX($C$1:$H$2,1,MATCH(3,$C$2:$H$2,0)),"")=$G$1,
IFERROR(IF(WEEKDAY(D67,1)=$H$2,IF(M67=$G$3,$G$1,""),""),""),
IFERROR(INDEX($C$1:$H$2,1,MATCH(3,$C$2:$H$2,0)),"")
))</f>
        <v>燃</v>
      </c>
      <c r="N68" s="73" t="str">
        <f>IF(E67="","",
IF(IFERROR(INDEX($C$1:$H$2,1,MATCH(4,$C$2:$H$2,0)),"")=$G$1,
IFERROR(IF(WEEKDAY(E67,1)=$H$2,IF(N67=$G$3,$G$1,""),""),""),
IFERROR(INDEX($C$1:$H$2,1,MATCH(4,$C$2:$H$2,0)),"")
))</f>
        <v>紙・衣</v>
      </c>
      <c r="O68" s="73" t="str">
        <f>IF(F67="","",
IF(IFERROR(INDEX($C$1:$H$2,1,MATCH(5,$C$2:$H$2,0)),"")=$G$1,
IFERROR(IF(WEEKDAY(F67,1)=$H$2,IF(O67=$G$3,$G$1,""),""),""),
IFERROR(INDEX($C$1:$H$2,1,MATCH(5,$C$2:$H$2,0)),"")
))</f>
        <v>小・危</v>
      </c>
      <c r="P68" s="73" t="str">
        <f>IF(G67="","",
IF(IFERROR(INDEX($C$1:$H$2,1,MATCH(6,$C$2:$H$2,0)),"")=$G$1,
IFERROR(IF(WEEKDAY(G67,1)=$H$2,IF(P67=$G$3,$G$1,""),""),""),
IFERROR(INDEX($C$1:$H$2,1,MATCH(6,$C$2:$H$2,0)),"")
))</f>
        <v>燃</v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び</v>
      </c>
      <c r="D70" s="71" t="str">
        <f t="shared" ref="D70" si="95">M70</f>
        <v>燃</v>
      </c>
      <c r="E70" s="71" t="str">
        <f t="shared" ref="E70" si="96">N70</f>
        <v>紙・衣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び</v>
      </c>
      <c r="M70" s="73" t="str">
        <f>IF(D69="","",
IF(IFERROR(INDEX($C$1:$H$2,1,MATCH(3,$C$2:$H$2,0)),"")=$G$1,
IFERROR(IF(WEEKDAY(D69,1)=$H$2,IF(M69=$G$3,$G$1,""),""),""),
IFERROR(INDEX($C$1:$H$2,1,MATCH(3,$C$2:$H$2,0)),"")
))</f>
        <v>燃</v>
      </c>
      <c r="N70" s="73" t="str">
        <f>IF(E69="","",
IF(IFERROR(INDEX($C$1:$H$2,1,MATCH(4,$C$2:$H$2,0)),"")=$G$1,
IFERROR(IF(WEEKDAY(E69,1)=$H$2,IF(N69=$G$3,$G$1,""),""),""),
IFERROR(INDEX($C$1:$H$2,1,MATCH(4,$C$2:$H$2,0)),"")
))</f>
        <v>紙・衣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02" t="s">
        <v>71</v>
      </c>
      <c r="D74" s="97" t="s">
        <v>72</v>
      </c>
      <c r="E74" s="97"/>
      <c r="F74" s="97"/>
      <c r="G74" s="97"/>
      <c r="H74" s="97"/>
      <c r="I74" s="59"/>
    </row>
    <row r="75" spans="1:17">
      <c r="A75" s="59"/>
      <c r="B75" s="59"/>
      <c r="C75" s="102"/>
      <c r="D75" s="97"/>
      <c r="E75" s="97"/>
      <c r="F75" s="97"/>
      <c r="G75" s="97"/>
      <c r="H75" s="97"/>
      <c r="I75" s="59"/>
    </row>
    <row r="76" spans="1:17">
      <c r="A76" s="59"/>
      <c r="B76" s="59"/>
      <c r="C76" s="104" t="s">
        <v>73</v>
      </c>
      <c r="D76" s="97" t="s">
        <v>74</v>
      </c>
      <c r="E76" s="97"/>
      <c r="F76" s="97"/>
      <c r="G76" s="97"/>
      <c r="H76" s="97"/>
      <c r="I76" s="59"/>
    </row>
    <row r="77" spans="1:17">
      <c r="A77" s="59"/>
      <c r="B77" s="59"/>
      <c r="C77" s="104"/>
      <c r="D77" s="97"/>
      <c r="E77" s="97"/>
      <c r="F77" s="97"/>
      <c r="G77" s="97"/>
      <c r="H77" s="97"/>
      <c r="I77" s="59"/>
    </row>
    <row r="78" spans="1:17">
      <c r="A78" s="59"/>
      <c r="B78" s="59"/>
      <c r="C78" s="105" t="s">
        <v>75</v>
      </c>
      <c r="D78" s="106" t="s">
        <v>76</v>
      </c>
      <c r="E78" s="106"/>
      <c r="F78" s="106"/>
      <c r="G78" s="106"/>
      <c r="H78" s="106"/>
      <c r="I78" s="59"/>
    </row>
    <row r="79" spans="1:17">
      <c r="A79" s="59"/>
      <c r="B79" s="59"/>
      <c r="C79" s="105"/>
      <c r="D79" s="106"/>
      <c r="E79" s="106"/>
      <c r="F79" s="106"/>
      <c r="G79" s="106"/>
      <c r="H79" s="106"/>
      <c r="I79" s="59"/>
    </row>
    <row r="80" spans="1:17">
      <c r="A80" s="59"/>
      <c r="B80" s="59"/>
      <c r="C80" s="96" t="s">
        <v>77</v>
      </c>
      <c r="D80" s="97" t="s">
        <v>78</v>
      </c>
      <c r="E80" s="97"/>
      <c r="F80" s="97"/>
      <c r="G80" s="97"/>
      <c r="H80" s="97"/>
      <c r="I80" s="59"/>
    </row>
    <row r="81" spans="1:12">
      <c r="A81" s="59"/>
      <c r="B81" s="59"/>
      <c r="C81" s="96"/>
      <c r="D81" s="97"/>
      <c r="E81" s="97"/>
      <c r="F81" s="97"/>
      <c r="G81" s="97"/>
      <c r="H81" s="97"/>
      <c r="I81" s="59"/>
    </row>
    <row r="82" spans="1:12" ht="13.5" customHeight="1">
      <c r="A82" s="59"/>
      <c r="B82" s="61"/>
      <c r="C82" s="107" t="s">
        <v>106</v>
      </c>
      <c r="D82" s="107"/>
      <c r="E82" s="107"/>
      <c r="F82" s="107"/>
      <c r="G82" s="107"/>
      <c r="H82" s="107"/>
      <c r="I82" s="59"/>
    </row>
    <row r="83" spans="1:12" ht="20.25" customHeight="1">
      <c r="A83" s="59"/>
      <c r="B83" s="81"/>
      <c r="C83" s="107"/>
      <c r="D83" s="107"/>
      <c r="E83" s="107"/>
      <c r="F83" s="107"/>
      <c r="G83" s="107"/>
      <c r="H83" s="107"/>
      <c r="I83" s="59"/>
    </row>
    <row r="84" spans="1:12" ht="17.25">
      <c r="A84" s="59"/>
      <c r="B84" s="108"/>
      <c r="C84" s="108"/>
      <c r="D84" s="108"/>
      <c r="E84" s="108"/>
      <c r="F84" s="108"/>
      <c r="G84" s="108"/>
      <c r="H84" s="108"/>
      <c r="I84" s="59"/>
    </row>
    <row r="85" spans="1:12" ht="18">
      <c r="A85" s="59"/>
      <c r="B85" s="109" t="s">
        <v>105</v>
      </c>
      <c r="C85" s="109"/>
      <c r="D85" s="109"/>
      <c r="E85" s="109"/>
      <c r="F85" s="109"/>
      <c r="G85" s="109"/>
      <c r="H85" s="109"/>
      <c r="I85" s="59"/>
    </row>
    <row r="86" spans="1:12" ht="18">
      <c r="A86" s="59"/>
      <c r="B86" s="109" t="s">
        <v>108</v>
      </c>
      <c r="C86" s="109"/>
      <c r="D86" s="109"/>
      <c r="E86" s="109"/>
      <c r="F86" s="109"/>
      <c r="G86" s="109"/>
      <c r="H86" s="109"/>
      <c r="I86" s="59"/>
    </row>
    <row r="87" spans="1:12">
      <c r="A87" s="59"/>
      <c r="B87" s="103"/>
      <c r="C87" s="103"/>
      <c r="D87" s="103"/>
      <c r="E87" s="103"/>
      <c r="F87" s="103"/>
      <c r="G87" s="103"/>
      <c r="H87" s="103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110" t="s">
        <v>82</v>
      </c>
      <c r="C89" s="110"/>
      <c r="D89" s="110"/>
      <c r="E89" s="110"/>
      <c r="F89" s="110"/>
      <c r="G89" s="110"/>
      <c r="H89" s="110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110"/>
      <c r="C90" s="110"/>
      <c r="D90" s="110"/>
      <c r="E90" s="110"/>
      <c r="F90" s="110"/>
      <c r="G90" s="110"/>
      <c r="H90" s="110"/>
      <c r="I90" s="59"/>
      <c r="L90" s="54">
        <f>MONTH(K89)</f>
        <v>5</v>
      </c>
    </row>
    <row r="91" spans="1:12" ht="13.5" customHeight="1">
      <c r="A91" s="59"/>
      <c r="B91" s="110"/>
      <c r="C91" s="110"/>
      <c r="D91" s="110"/>
      <c r="E91" s="110"/>
      <c r="F91" s="110"/>
      <c r="G91" s="110"/>
      <c r="H91" s="110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111" t="str">
        <f>$B$1</f>
        <v>地区６</v>
      </c>
      <c r="H93" s="112"/>
      <c r="I93" s="59"/>
    </row>
    <row r="94" spans="1:12" ht="14.25" thickBot="1">
      <c r="A94" s="59"/>
      <c r="B94" s="59"/>
      <c r="C94" s="59"/>
      <c r="D94" s="59"/>
      <c r="E94" s="59"/>
      <c r="F94" s="59"/>
      <c r="G94" s="113"/>
      <c r="H94" s="114"/>
      <c r="I94" s="59"/>
    </row>
    <row r="95" spans="1:12" ht="15.75" customHeight="1" thickTop="1">
      <c r="A95" s="98">
        <f>K89</f>
        <v>45778</v>
      </c>
      <c r="B95" s="98"/>
      <c r="C95" s="99">
        <f>L89</f>
        <v>2025</v>
      </c>
      <c r="D95" s="115" t="str">
        <f>$K$3</f>
        <v>富松町、塚口町３～６丁目</v>
      </c>
      <c r="E95" s="116"/>
      <c r="F95" s="116"/>
      <c r="G95" s="116"/>
      <c r="H95" s="117"/>
      <c r="I95" s="59"/>
    </row>
    <row r="96" spans="1:12" ht="15.75" customHeight="1">
      <c r="A96" s="98"/>
      <c r="B96" s="98"/>
      <c r="C96" s="99"/>
      <c r="D96" s="118"/>
      <c r="E96" s="119"/>
      <c r="F96" s="119"/>
      <c r="G96" s="119"/>
      <c r="H96" s="120"/>
      <c r="I96" s="59"/>
    </row>
    <row r="97" spans="1:17" ht="15.75" customHeight="1">
      <c r="A97" s="59"/>
      <c r="B97" s="100" t="str">
        <f>DBCS(L90)</f>
        <v>５</v>
      </c>
      <c r="C97" s="101" t="s">
        <v>19</v>
      </c>
      <c r="D97" s="118"/>
      <c r="E97" s="119"/>
      <c r="F97" s="119"/>
      <c r="G97" s="119"/>
      <c r="H97" s="120"/>
      <c r="I97" s="59"/>
    </row>
    <row r="98" spans="1:17" ht="15.75" customHeight="1">
      <c r="A98" s="59"/>
      <c r="B98" s="100"/>
      <c r="C98" s="101"/>
      <c r="D98" s="118"/>
      <c r="E98" s="119"/>
      <c r="F98" s="119"/>
      <c r="G98" s="119"/>
      <c r="H98" s="120"/>
      <c r="I98" s="59"/>
    </row>
    <row r="99" spans="1:17" ht="15.75" customHeight="1">
      <c r="A99" s="59"/>
      <c r="B99" s="100"/>
      <c r="C99" s="101"/>
      <c r="D99" s="118"/>
      <c r="E99" s="119"/>
      <c r="F99" s="119"/>
      <c r="G99" s="119"/>
      <c r="H99" s="120"/>
      <c r="I99" s="59"/>
      <c r="L99" s="62"/>
    </row>
    <row r="100" spans="1:17" ht="15.75" customHeight="1" thickBot="1">
      <c r="A100" s="59"/>
      <c r="B100" s="100"/>
      <c r="C100" s="101"/>
      <c r="D100" s="121"/>
      <c r="E100" s="122"/>
      <c r="F100" s="122"/>
      <c r="G100" s="122"/>
      <c r="H100" s="12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/>
      </c>
      <c r="G104" s="71" t="str">
        <f t="shared" ref="G104" si="112">P104</f>
        <v>燃</v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/>
      </c>
      <c r="P104" s="73" t="str">
        <f>IF(G103="","",
IF(IFERROR(INDEX($C$1:$H$2,1,MATCH(6,$C$2:$H$2,0)),"")=$G$1,
IFERROR(IF(WEEKDAY(G103,1)=$H$2,IF(P103=$G$3,$G$1,""),""),""),
IFERROR(INDEX($C$1:$H$2,1,MATCH(6,$C$2:$H$2,0)),"")
))</f>
        <v>燃</v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び</v>
      </c>
      <c r="D106" s="71" t="str">
        <f t="shared" ref="D106" si="128">M106</f>
        <v>燃</v>
      </c>
      <c r="E106" s="71" t="str">
        <f t="shared" ref="E106" si="129">N106</f>
        <v>紙・衣</v>
      </c>
      <c r="F106" s="71" t="str">
        <f t="shared" ref="F106" si="130">O106</f>
        <v/>
      </c>
      <c r="G106" s="71" t="str">
        <f t="shared" ref="G106" si="131">P106</f>
        <v>燃</v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び</v>
      </c>
      <c r="M106" s="73" t="str">
        <f>IF(D105="","",
IF(IFERROR(INDEX($C$1:$H$2,1,MATCH(3,$C$2:$H$2,0)),"")=$G$1,
IFERROR(IF(WEEKDAY(D105,1)=$H$2,IF(M105=$G$3,$G$1,""),""),""),
IFERROR(INDEX($C$1:$H$2,1,MATCH(3,$C$2:$H$2,0)),"")
))</f>
        <v>燃</v>
      </c>
      <c r="N106" s="73" t="str">
        <f>IF(E105="","",
IF(IFERROR(INDEX($C$1:$H$2,1,MATCH(4,$C$2:$H$2,0)),"")=$G$1,
IFERROR(IF(WEEKDAY(E105,1)=$H$2,IF(N105=$G$3,$G$1,""),""),""),
IFERROR(INDEX($C$1:$H$2,1,MATCH(4,$C$2:$H$2,0)),"")
))</f>
        <v>紙・衣</v>
      </c>
      <c r="O106" s="73" t="str">
        <f>IF(F105="","",
IF(IFERROR(INDEX($C$1:$H$2,1,MATCH(5,$C$2:$H$2,0)),"")=$G$1,
IFERROR(IF(WEEKDAY(F105,1)=$H$2,IF(O105=$G$3,$G$1,""),""),""),
IFERROR(INDEX($C$1:$H$2,1,MATCH(5,$C$2:$H$2,0)),"")
))</f>
        <v/>
      </c>
      <c r="P106" s="73" t="str">
        <f>IF(G105="","",
IF(IFERROR(INDEX($C$1:$H$2,1,MATCH(6,$C$2:$H$2,0)),"")=$G$1,
IFERROR(IF(WEEKDAY(G105,1)=$H$2,IF(P105=$G$3,$G$1,""),""),""),
IFERROR(INDEX($C$1:$H$2,1,MATCH(6,$C$2:$H$2,0)),"")
))</f>
        <v>燃</v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び</v>
      </c>
      <c r="D108" s="71" t="str">
        <f t="shared" ref="D108" si="143">M108</f>
        <v>燃</v>
      </c>
      <c r="E108" s="71" t="str">
        <f t="shared" ref="E108" si="144">N108</f>
        <v>紙・衣</v>
      </c>
      <c r="F108" s="71" t="str">
        <f t="shared" ref="F108" si="145">O108</f>
        <v/>
      </c>
      <c r="G108" s="71" t="str">
        <f t="shared" ref="G108" si="146">P108</f>
        <v>燃</v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び</v>
      </c>
      <c r="M108" s="73" t="str">
        <f>IF(D107="","",
IF(IFERROR(INDEX($C$1:$H$2,1,MATCH(3,$C$2:$H$2,0)),"")=$G$1,
IFERROR(IF(WEEKDAY(D107,1)=$H$2,IF(M107=$G$3,$G$1,""),""),""),
IFERROR(INDEX($C$1:$H$2,1,MATCH(3,$C$2:$H$2,0)),"")
))</f>
        <v>燃</v>
      </c>
      <c r="N108" s="73" t="str">
        <f>IF(E107="","",
IF(IFERROR(INDEX($C$1:$H$2,1,MATCH(4,$C$2:$H$2,0)),"")=$G$1,
IFERROR(IF(WEEKDAY(E107,1)=$H$2,IF(N107=$G$3,$G$1,""),""),""),
IFERROR(INDEX($C$1:$H$2,1,MATCH(4,$C$2:$H$2,0)),"")
))</f>
        <v>紙・衣</v>
      </c>
      <c r="O108" s="73" t="str">
        <f>IF(F107="","",
IF(IFERROR(INDEX($C$1:$H$2,1,MATCH(5,$C$2:$H$2,0)),"")=$G$1,
IFERROR(IF(WEEKDAY(F107,1)=$H$2,IF(O107=$G$3,$G$1,""),""),""),
IFERROR(INDEX($C$1:$H$2,1,MATCH(5,$C$2:$H$2,0)),"")
))</f>
        <v/>
      </c>
      <c r="P108" s="73" t="str">
        <f>IF(G107="","",
IF(IFERROR(INDEX($C$1:$H$2,1,MATCH(6,$C$2:$H$2,0)),"")=$G$1,
IFERROR(IF(WEEKDAY(G107,1)=$H$2,IF(P107=$G$3,$G$1,""),""),""),
IFERROR(INDEX($C$1:$H$2,1,MATCH(6,$C$2:$H$2,0)),"")
))</f>
        <v>燃</v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び</v>
      </c>
      <c r="D110" s="71" t="str">
        <f t="shared" ref="D110" si="158">M110</f>
        <v>燃</v>
      </c>
      <c r="E110" s="71" t="str">
        <f t="shared" ref="E110" si="159">N110</f>
        <v>紙・衣</v>
      </c>
      <c r="F110" s="71" t="str">
        <f t="shared" ref="F110" si="160">O110</f>
        <v>小・危</v>
      </c>
      <c r="G110" s="71" t="str">
        <f t="shared" ref="G110" si="161">P110</f>
        <v>燃</v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び</v>
      </c>
      <c r="M110" s="73" t="str">
        <f>IF(D109="","",
IF(IFERROR(INDEX($C$1:$H$2,1,MATCH(3,$C$2:$H$2,0)),"")=$G$1,
IFERROR(IF(WEEKDAY(D109,1)=$H$2,IF(M109=$G$3,$G$1,""),""),""),
IFERROR(INDEX($C$1:$H$2,1,MATCH(3,$C$2:$H$2,0)),"")
))</f>
        <v>燃</v>
      </c>
      <c r="N110" s="73" t="str">
        <f>IF(E109="","",
IF(IFERROR(INDEX($C$1:$H$2,1,MATCH(4,$C$2:$H$2,0)),"")=$G$1,
IFERROR(IF(WEEKDAY(E109,1)=$H$2,IF(N109=$G$3,$G$1,""),""),""),
IFERROR(INDEX($C$1:$H$2,1,MATCH(4,$C$2:$H$2,0)),"")
))</f>
        <v>紙・衣</v>
      </c>
      <c r="O110" s="73" t="str">
        <f>IF(F109="","",
IF(IFERROR(INDEX($C$1:$H$2,1,MATCH(5,$C$2:$H$2,0)),"")=$G$1,
IFERROR(IF(WEEKDAY(F109,1)=$H$2,IF(O109=$G$3,$G$1,""),""),""),
IFERROR(INDEX($C$1:$H$2,1,MATCH(5,$C$2:$H$2,0)),"")
))</f>
        <v>小・危</v>
      </c>
      <c r="P110" s="73" t="str">
        <f>IF(G109="","",
IF(IFERROR(INDEX($C$1:$H$2,1,MATCH(6,$C$2:$H$2,0)),"")=$G$1,
IFERROR(IF(WEEKDAY(G109,1)=$H$2,IF(P109=$G$3,$G$1,""),""),""),
IFERROR(INDEX($C$1:$H$2,1,MATCH(6,$C$2:$H$2,0)),"")
))</f>
        <v>燃</v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び</v>
      </c>
      <c r="D112" s="71" t="str">
        <f t="shared" ref="D112" si="170">M112</f>
        <v>燃</v>
      </c>
      <c r="E112" s="71" t="str">
        <f t="shared" ref="E112" si="171">N112</f>
        <v>紙・衣</v>
      </c>
      <c r="F112" s="71" t="str">
        <f t="shared" ref="F112" si="172">O112</f>
        <v/>
      </c>
      <c r="G112" s="71" t="str">
        <f t="shared" ref="G112" si="173">P112</f>
        <v>燃</v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び</v>
      </c>
      <c r="M112" s="73" t="str">
        <f>IF(D111="","",
IF(IFERROR(INDEX($C$1:$H$2,1,MATCH(3,$C$2:$H$2,0)),"")=$G$1,
IFERROR(IF(WEEKDAY(D111,1)=$H$2,IF(M111=$G$3,$G$1,""),""),""),
IFERROR(INDEX($C$1:$H$2,1,MATCH(3,$C$2:$H$2,0)),"")
))</f>
        <v>燃</v>
      </c>
      <c r="N112" s="73" t="str">
        <f>IF(E111="","",
IF(IFERROR(INDEX($C$1:$H$2,1,MATCH(4,$C$2:$H$2,0)),"")=$G$1,
IFERROR(IF(WEEKDAY(E111,1)=$H$2,IF(N111=$G$3,$G$1,""),""),""),
IFERROR(INDEX($C$1:$H$2,1,MATCH(4,$C$2:$H$2,0)),"")
))</f>
        <v>紙・衣</v>
      </c>
      <c r="O112" s="73" t="str">
        <f>IF(F111="","",
IF(IFERROR(INDEX($C$1:$H$2,1,MATCH(5,$C$2:$H$2,0)),"")=$G$1,
IFERROR(IF(WEEKDAY(F111,1)=$H$2,IF(O111=$G$3,$G$1,""),""),""),
IFERROR(INDEX($C$1:$H$2,1,MATCH(5,$C$2:$H$2,0)),"")
))</f>
        <v/>
      </c>
      <c r="P112" s="73" t="str">
        <f>IF(G111="","",
IF(IFERROR(INDEX($C$1:$H$2,1,MATCH(6,$C$2:$H$2,0)),"")=$G$1,
IFERROR(IF(WEEKDAY(G111,1)=$H$2,IF(P111=$G$3,$G$1,""),""),""),
IFERROR(INDEX($C$1:$H$2,1,MATCH(6,$C$2:$H$2,0)),"")
))</f>
        <v>燃</v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02" t="s">
        <v>71</v>
      </c>
      <c r="D116" s="97" t="s">
        <v>72</v>
      </c>
      <c r="E116" s="97"/>
      <c r="F116" s="97"/>
      <c r="G116" s="97"/>
      <c r="H116" s="97"/>
      <c r="I116" s="59"/>
    </row>
    <row r="117" spans="1:17">
      <c r="A117" s="59"/>
      <c r="B117" s="59"/>
      <c r="C117" s="102"/>
      <c r="D117" s="97"/>
      <c r="E117" s="97"/>
      <c r="F117" s="97"/>
      <c r="G117" s="97"/>
      <c r="H117" s="97"/>
      <c r="I117" s="59"/>
    </row>
    <row r="118" spans="1:17">
      <c r="A118" s="59"/>
      <c r="B118" s="59"/>
      <c r="C118" s="104" t="s">
        <v>73</v>
      </c>
      <c r="D118" s="97" t="s">
        <v>74</v>
      </c>
      <c r="E118" s="97"/>
      <c r="F118" s="97"/>
      <c r="G118" s="97"/>
      <c r="H118" s="97"/>
      <c r="I118" s="59"/>
    </row>
    <row r="119" spans="1:17">
      <c r="A119" s="59"/>
      <c r="B119" s="59"/>
      <c r="C119" s="104"/>
      <c r="D119" s="97"/>
      <c r="E119" s="97"/>
      <c r="F119" s="97"/>
      <c r="G119" s="97"/>
      <c r="H119" s="97"/>
      <c r="I119" s="59"/>
    </row>
    <row r="120" spans="1:17">
      <c r="A120" s="59"/>
      <c r="B120" s="59"/>
      <c r="C120" s="105" t="s">
        <v>75</v>
      </c>
      <c r="D120" s="106" t="s">
        <v>76</v>
      </c>
      <c r="E120" s="106"/>
      <c r="F120" s="106"/>
      <c r="G120" s="106"/>
      <c r="H120" s="106"/>
      <c r="I120" s="59"/>
    </row>
    <row r="121" spans="1:17">
      <c r="A121" s="59"/>
      <c r="B121" s="59"/>
      <c r="C121" s="105"/>
      <c r="D121" s="106"/>
      <c r="E121" s="106"/>
      <c r="F121" s="106"/>
      <c r="G121" s="106"/>
      <c r="H121" s="106"/>
      <c r="I121" s="59"/>
    </row>
    <row r="122" spans="1:17">
      <c r="A122" s="59"/>
      <c r="B122" s="59"/>
      <c r="C122" s="96" t="s">
        <v>77</v>
      </c>
      <c r="D122" s="97" t="s">
        <v>78</v>
      </c>
      <c r="E122" s="97"/>
      <c r="F122" s="97"/>
      <c r="G122" s="97"/>
      <c r="H122" s="97"/>
      <c r="I122" s="59"/>
    </row>
    <row r="123" spans="1:17">
      <c r="A123" s="59"/>
      <c r="B123" s="59"/>
      <c r="C123" s="96"/>
      <c r="D123" s="97"/>
      <c r="E123" s="97"/>
      <c r="F123" s="97"/>
      <c r="G123" s="97"/>
      <c r="H123" s="97"/>
      <c r="I123" s="59"/>
    </row>
    <row r="124" spans="1:17" ht="13.5" customHeight="1">
      <c r="A124" s="59"/>
      <c r="B124" s="61"/>
      <c r="C124" s="107" t="s">
        <v>106</v>
      </c>
      <c r="D124" s="107"/>
      <c r="E124" s="107"/>
      <c r="F124" s="107"/>
      <c r="G124" s="107"/>
      <c r="H124" s="107"/>
      <c r="I124" s="59"/>
    </row>
    <row r="125" spans="1:17" ht="20.25" customHeight="1">
      <c r="A125" s="59"/>
      <c r="B125" s="81"/>
      <c r="C125" s="107"/>
      <c r="D125" s="107"/>
      <c r="E125" s="107"/>
      <c r="F125" s="107"/>
      <c r="G125" s="107"/>
      <c r="H125" s="107"/>
      <c r="I125" s="59"/>
    </row>
    <row r="126" spans="1:17" ht="17.25">
      <c r="A126" s="59"/>
      <c r="B126" s="108"/>
      <c r="C126" s="108"/>
      <c r="D126" s="108"/>
      <c r="E126" s="108"/>
      <c r="F126" s="108"/>
      <c r="G126" s="108"/>
      <c r="H126" s="108"/>
      <c r="I126" s="59"/>
    </row>
    <row r="127" spans="1:17" ht="18">
      <c r="A127" s="59"/>
      <c r="B127" s="109" t="s">
        <v>105</v>
      </c>
      <c r="C127" s="109"/>
      <c r="D127" s="109"/>
      <c r="E127" s="109"/>
      <c r="F127" s="109"/>
      <c r="G127" s="109"/>
      <c r="H127" s="109"/>
      <c r="I127" s="59"/>
    </row>
    <row r="128" spans="1:17" ht="18">
      <c r="A128" s="59"/>
      <c r="B128" s="109" t="s">
        <v>108</v>
      </c>
      <c r="C128" s="109"/>
      <c r="D128" s="109"/>
      <c r="E128" s="109"/>
      <c r="F128" s="109"/>
      <c r="G128" s="109"/>
      <c r="H128" s="109"/>
      <c r="I128" s="59"/>
    </row>
    <row r="129" spans="1:17">
      <c r="A129" s="59"/>
      <c r="B129" s="103"/>
      <c r="C129" s="103"/>
      <c r="D129" s="103"/>
      <c r="E129" s="103"/>
      <c r="F129" s="103"/>
      <c r="G129" s="103"/>
      <c r="H129" s="103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110" t="s">
        <v>82</v>
      </c>
      <c r="C131" s="110"/>
      <c r="D131" s="110"/>
      <c r="E131" s="110"/>
      <c r="F131" s="110"/>
      <c r="G131" s="110"/>
      <c r="H131" s="110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110"/>
      <c r="C132" s="110"/>
      <c r="D132" s="110"/>
      <c r="E132" s="110"/>
      <c r="F132" s="110"/>
      <c r="G132" s="110"/>
      <c r="H132" s="110"/>
      <c r="I132" s="59"/>
      <c r="L132" s="54">
        <f>MONTH(K131)</f>
        <v>6</v>
      </c>
    </row>
    <row r="133" spans="1:17">
      <c r="A133" s="59"/>
      <c r="B133" s="110"/>
      <c r="C133" s="110"/>
      <c r="D133" s="110"/>
      <c r="E133" s="110"/>
      <c r="F133" s="110"/>
      <c r="G133" s="110"/>
      <c r="H133" s="110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111" t="str">
        <f>$B$1</f>
        <v>地区６</v>
      </c>
      <c r="H135" s="112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13"/>
      <c r="H136" s="114"/>
      <c r="I136" s="59"/>
    </row>
    <row r="137" spans="1:17" ht="15.75" customHeight="1" thickTop="1">
      <c r="A137" s="98">
        <f>K131</f>
        <v>45809</v>
      </c>
      <c r="B137" s="98"/>
      <c r="C137" s="99">
        <f>L131</f>
        <v>2025</v>
      </c>
      <c r="D137" s="115" t="str">
        <f>$K$3</f>
        <v>富松町、塚口町３～６丁目</v>
      </c>
      <c r="E137" s="116"/>
      <c r="F137" s="116"/>
      <c r="G137" s="116"/>
      <c r="H137" s="117"/>
      <c r="I137" s="59"/>
    </row>
    <row r="138" spans="1:17" ht="15.75" customHeight="1">
      <c r="A138" s="98"/>
      <c r="B138" s="98"/>
      <c r="C138" s="99"/>
      <c r="D138" s="118"/>
      <c r="E138" s="119"/>
      <c r="F138" s="119"/>
      <c r="G138" s="119"/>
      <c r="H138" s="120"/>
      <c r="I138" s="59"/>
    </row>
    <row r="139" spans="1:17" ht="15.75" customHeight="1">
      <c r="A139" s="59"/>
      <c r="B139" s="100" t="str">
        <f>DBCS(L132)</f>
        <v>６</v>
      </c>
      <c r="C139" s="101" t="s">
        <v>19</v>
      </c>
      <c r="D139" s="118"/>
      <c r="E139" s="119"/>
      <c r="F139" s="119"/>
      <c r="G139" s="119"/>
      <c r="H139" s="120"/>
      <c r="I139" s="59"/>
    </row>
    <row r="140" spans="1:17" ht="15.75" customHeight="1">
      <c r="A140" s="59"/>
      <c r="B140" s="100"/>
      <c r="C140" s="101"/>
      <c r="D140" s="118"/>
      <c r="E140" s="119"/>
      <c r="F140" s="119"/>
      <c r="G140" s="119"/>
      <c r="H140" s="120"/>
      <c r="I140" s="59"/>
    </row>
    <row r="141" spans="1:17" ht="15.75" customHeight="1">
      <c r="A141" s="59"/>
      <c r="B141" s="100"/>
      <c r="C141" s="101"/>
      <c r="D141" s="118"/>
      <c r="E141" s="119"/>
      <c r="F141" s="119"/>
      <c r="G141" s="119"/>
      <c r="H141" s="120"/>
      <c r="I141" s="59"/>
      <c r="L141" s="62"/>
    </row>
    <row r="142" spans="1:17" ht="15.75" customHeight="1" thickBot="1">
      <c r="A142" s="59"/>
      <c r="B142" s="100"/>
      <c r="C142" s="101"/>
      <c r="D142" s="121"/>
      <c r="E142" s="122"/>
      <c r="F142" s="122"/>
      <c r="G142" s="122"/>
      <c r="H142" s="12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び</v>
      </c>
      <c r="D146" s="71" t="str">
        <f t="shared" ref="D146" si="184">M146</f>
        <v>燃</v>
      </c>
      <c r="E146" s="71" t="str">
        <f t="shared" ref="E146" si="185">N146</f>
        <v>紙・衣</v>
      </c>
      <c r="F146" s="71" t="str">
        <f t="shared" ref="F146" si="186">O146</f>
        <v/>
      </c>
      <c r="G146" s="71" t="str">
        <f t="shared" ref="G146" si="187">P146</f>
        <v>燃</v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び</v>
      </c>
      <c r="M146" s="73" t="str">
        <f>IF(D145="","",
IF(IFERROR(INDEX($C$1:$H$2,1,MATCH(3,$C$2:$H$2,0)),"")=$G$1,
IFERROR(IF(WEEKDAY(D145,1)=$H$2,IF(M145=$G$3,$G$1,""),""),""),
IFERROR(INDEX($C$1:$H$2,1,MATCH(3,$C$2:$H$2,0)),"")
))</f>
        <v>燃</v>
      </c>
      <c r="N146" s="73" t="str">
        <f>IF(E145="","",
IF(IFERROR(INDEX($C$1:$H$2,1,MATCH(4,$C$2:$H$2,0)),"")=$G$1,
IFERROR(IF(WEEKDAY(E145,1)=$H$2,IF(N145=$G$3,$G$1,""),""),""),
IFERROR(INDEX($C$1:$H$2,1,MATCH(4,$C$2:$H$2,0)),"")
))</f>
        <v>紙・衣</v>
      </c>
      <c r="O146" s="73" t="str">
        <f>IF(F145="","",
IF(IFERROR(INDEX($C$1:$H$2,1,MATCH(5,$C$2:$H$2,0)),"")=$G$1,
IFERROR(IF(WEEKDAY(F145,1)=$H$2,IF(O145=$G$3,$G$1,""),""),""),
IFERROR(INDEX($C$1:$H$2,1,MATCH(5,$C$2:$H$2,0)),"")
))</f>
        <v/>
      </c>
      <c r="P146" s="73" t="str">
        <f>IF(G145="","",
IF(IFERROR(INDEX($C$1:$H$2,1,MATCH(6,$C$2:$H$2,0)),"")=$G$1,
IFERROR(IF(WEEKDAY(G145,1)=$H$2,IF(P145=$G$3,$G$1,""),""),""),
IFERROR(INDEX($C$1:$H$2,1,MATCH(6,$C$2:$H$2,0)),"")
))</f>
        <v>燃</v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び</v>
      </c>
      <c r="D148" s="71" t="str">
        <f t="shared" ref="D148" si="203">M148</f>
        <v>燃</v>
      </c>
      <c r="E148" s="71" t="str">
        <f t="shared" ref="E148" si="204">N148</f>
        <v>紙・衣</v>
      </c>
      <c r="F148" s="71" t="str">
        <f t="shared" ref="F148" si="205">O148</f>
        <v/>
      </c>
      <c r="G148" s="71" t="str">
        <f t="shared" ref="G148" si="206">P148</f>
        <v>燃</v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び</v>
      </c>
      <c r="M148" s="73" t="str">
        <f>IF(D147="","",
IF(IFERROR(INDEX($C$1:$H$2,1,MATCH(3,$C$2:$H$2,0)),"")=$G$1,
IFERROR(IF(WEEKDAY(D147,1)=$H$2,IF(M147=$G$3,$G$1,""),""),""),
IFERROR(INDEX($C$1:$H$2,1,MATCH(3,$C$2:$H$2,0)),"")
))</f>
        <v>燃</v>
      </c>
      <c r="N148" s="73" t="str">
        <f>IF(E147="","",
IF(IFERROR(INDEX($C$1:$H$2,1,MATCH(4,$C$2:$H$2,0)),"")=$G$1,
IFERROR(IF(WEEKDAY(E147,1)=$H$2,IF(N147=$G$3,$G$1,""),""),""),
IFERROR(INDEX($C$1:$H$2,1,MATCH(4,$C$2:$H$2,0)),"")
))</f>
        <v>紙・衣</v>
      </c>
      <c r="O148" s="73" t="str">
        <f>IF(F147="","",
IF(IFERROR(INDEX($C$1:$H$2,1,MATCH(5,$C$2:$H$2,0)),"")=$G$1,
IFERROR(IF(WEEKDAY(F147,1)=$H$2,IF(O147=$G$3,$G$1,""),""),""),
IFERROR(INDEX($C$1:$H$2,1,MATCH(5,$C$2:$H$2,0)),"")
))</f>
        <v/>
      </c>
      <c r="P148" s="73" t="str">
        <f>IF(G147="","",
IF(IFERROR(INDEX($C$1:$H$2,1,MATCH(6,$C$2:$H$2,0)),"")=$G$1,
IFERROR(IF(WEEKDAY(G147,1)=$H$2,IF(P147=$G$3,$G$1,""),""),""),
IFERROR(INDEX($C$1:$H$2,1,MATCH(6,$C$2:$H$2,0)),"")
))</f>
        <v>燃</v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び</v>
      </c>
      <c r="D150" s="71" t="str">
        <f t="shared" ref="D150" si="218">M150</f>
        <v>燃</v>
      </c>
      <c r="E150" s="71" t="str">
        <f t="shared" ref="E150" si="219">N150</f>
        <v>紙・衣</v>
      </c>
      <c r="F150" s="71" t="str">
        <f t="shared" ref="F150" si="220">O150</f>
        <v/>
      </c>
      <c r="G150" s="71" t="str">
        <f t="shared" ref="G150" si="221">P150</f>
        <v>燃</v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び</v>
      </c>
      <c r="M150" s="73" t="str">
        <f>IF(D149="","",
IF(IFERROR(INDEX($C$1:$H$2,1,MATCH(3,$C$2:$H$2,0)),"")=$G$1,
IFERROR(IF(WEEKDAY(D149,1)=$H$2,IF(M149=$G$3,$G$1,""),""),""),
IFERROR(INDEX($C$1:$H$2,1,MATCH(3,$C$2:$H$2,0)),"")
))</f>
        <v>燃</v>
      </c>
      <c r="N150" s="73" t="str">
        <f>IF(E149="","",
IF(IFERROR(INDEX($C$1:$H$2,1,MATCH(4,$C$2:$H$2,0)),"")=$G$1,
IFERROR(IF(WEEKDAY(E149,1)=$H$2,IF(N149=$G$3,$G$1,""),""),""),
IFERROR(INDEX($C$1:$H$2,1,MATCH(4,$C$2:$H$2,0)),"")
))</f>
        <v>紙・衣</v>
      </c>
      <c r="O150" s="73" t="str">
        <f>IF(F149="","",
IF(IFERROR(INDEX($C$1:$H$2,1,MATCH(5,$C$2:$H$2,0)),"")=$G$1,
IFERROR(IF(WEEKDAY(F149,1)=$H$2,IF(O149=$G$3,$G$1,""),""),""),
IFERROR(INDEX($C$1:$H$2,1,MATCH(5,$C$2:$H$2,0)),"")
))</f>
        <v/>
      </c>
      <c r="P150" s="73" t="str">
        <f>IF(G149="","",
IF(IFERROR(INDEX($C$1:$H$2,1,MATCH(6,$C$2:$H$2,0)),"")=$G$1,
IFERROR(IF(WEEKDAY(G149,1)=$H$2,IF(P149=$G$3,$G$1,""),""),""),
IFERROR(INDEX($C$1:$H$2,1,MATCH(6,$C$2:$H$2,0)),"")
))</f>
        <v>燃</v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び</v>
      </c>
      <c r="D152" s="71" t="str">
        <f t="shared" ref="D152" si="233">M152</f>
        <v>燃</v>
      </c>
      <c r="E152" s="71" t="str">
        <f t="shared" ref="E152" si="234">N152</f>
        <v>紙・衣</v>
      </c>
      <c r="F152" s="71" t="str">
        <f t="shared" ref="F152" si="235">O152</f>
        <v>小・危</v>
      </c>
      <c r="G152" s="71" t="str">
        <f t="shared" ref="G152" si="236">P152</f>
        <v>燃</v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び</v>
      </c>
      <c r="M152" s="73" t="str">
        <f>IF(D151="","",
IF(IFERROR(INDEX($C$1:$H$2,1,MATCH(3,$C$2:$H$2,0)),"")=$G$1,
IFERROR(IF(WEEKDAY(D151,1)=$H$2,IF(M151=$G$3,$G$1,""),""),""),
IFERROR(INDEX($C$1:$H$2,1,MATCH(3,$C$2:$H$2,0)),"")
))</f>
        <v>燃</v>
      </c>
      <c r="N152" s="73" t="str">
        <f>IF(E151="","",
IF(IFERROR(INDEX($C$1:$H$2,1,MATCH(4,$C$2:$H$2,0)),"")=$G$1,
IFERROR(IF(WEEKDAY(E151,1)=$H$2,IF(N151=$G$3,$G$1,""),""),""),
IFERROR(INDEX($C$1:$H$2,1,MATCH(4,$C$2:$H$2,0)),"")
))</f>
        <v>紙・衣</v>
      </c>
      <c r="O152" s="73" t="str">
        <f>IF(F151="","",
IF(IFERROR(INDEX($C$1:$H$2,1,MATCH(5,$C$2:$H$2,0)),"")=$G$1,
IFERROR(IF(WEEKDAY(F151,1)=$H$2,IF(O151=$G$3,$G$1,""),""),""),
IFERROR(INDEX($C$1:$H$2,1,MATCH(5,$C$2:$H$2,0)),"")
))</f>
        <v>小・危</v>
      </c>
      <c r="P152" s="73" t="str">
        <f>IF(G151="","",
IF(IFERROR(INDEX($C$1:$H$2,1,MATCH(6,$C$2:$H$2,0)),"")=$G$1,
IFERROR(IF(WEEKDAY(G151,1)=$H$2,IF(P151=$G$3,$G$1,""),""),""),
IFERROR(INDEX($C$1:$H$2,1,MATCH(6,$C$2:$H$2,0)),"")
))</f>
        <v>燃</v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び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び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02" t="s">
        <v>71</v>
      </c>
      <c r="D158" s="97" t="s">
        <v>72</v>
      </c>
      <c r="E158" s="97"/>
      <c r="F158" s="97"/>
      <c r="G158" s="97"/>
      <c r="H158" s="97"/>
      <c r="I158" s="59"/>
    </row>
    <row r="159" spans="1:17">
      <c r="A159" s="59"/>
      <c r="B159" s="59"/>
      <c r="C159" s="102"/>
      <c r="D159" s="97"/>
      <c r="E159" s="97"/>
      <c r="F159" s="97"/>
      <c r="G159" s="97"/>
      <c r="H159" s="97"/>
      <c r="I159" s="59"/>
    </row>
    <row r="160" spans="1:17">
      <c r="A160" s="59"/>
      <c r="B160" s="59"/>
      <c r="C160" s="104" t="s">
        <v>73</v>
      </c>
      <c r="D160" s="97" t="s">
        <v>74</v>
      </c>
      <c r="E160" s="97"/>
      <c r="F160" s="97"/>
      <c r="G160" s="97"/>
      <c r="H160" s="97"/>
      <c r="I160" s="59"/>
    </row>
    <row r="161" spans="1:12">
      <c r="A161" s="59"/>
      <c r="B161" s="59"/>
      <c r="C161" s="104"/>
      <c r="D161" s="97"/>
      <c r="E161" s="97"/>
      <c r="F161" s="97"/>
      <c r="G161" s="97"/>
      <c r="H161" s="97"/>
      <c r="I161" s="59"/>
    </row>
    <row r="162" spans="1:12">
      <c r="A162" s="59"/>
      <c r="B162" s="59"/>
      <c r="C162" s="105" t="s">
        <v>75</v>
      </c>
      <c r="D162" s="106" t="s">
        <v>76</v>
      </c>
      <c r="E162" s="106"/>
      <c r="F162" s="106"/>
      <c r="G162" s="106"/>
      <c r="H162" s="106"/>
      <c r="I162" s="59"/>
    </row>
    <row r="163" spans="1:12">
      <c r="A163" s="59"/>
      <c r="B163" s="59"/>
      <c r="C163" s="105"/>
      <c r="D163" s="106"/>
      <c r="E163" s="106"/>
      <c r="F163" s="106"/>
      <c r="G163" s="106"/>
      <c r="H163" s="106"/>
      <c r="I163" s="59"/>
    </row>
    <row r="164" spans="1:12">
      <c r="A164" s="59"/>
      <c r="B164" s="59"/>
      <c r="C164" s="96" t="s">
        <v>77</v>
      </c>
      <c r="D164" s="97" t="s">
        <v>78</v>
      </c>
      <c r="E164" s="97"/>
      <c r="F164" s="97"/>
      <c r="G164" s="97"/>
      <c r="H164" s="97"/>
      <c r="I164" s="59"/>
    </row>
    <row r="165" spans="1:12">
      <c r="A165" s="59"/>
      <c r="B165" s="59"/>
      <c r="C165" s="96"/>
      <c r="D165" s="97"/>
      <c r="E165" s="97"/>
      <c r="F165" s="97"/>
      <c r="G165" s="97"/>
      <c r="H165" s="97"/>
      <c r="I165" s="59"/>
    </row>
    <row r="166" spans="1:12" ht="13.5" customHeight="1">
      <c r="A166" s="59"/>
      <c r="B166" s="61"/>
      <c r="C166" s="107" t="s">
        <v>106</v>
      </c>
      <c r="D166" s="107"/>
      <c r="E166" s="107"/>
      <c r="F166" s="107"/>
      <c r="G166" s="107"/>
      <c r="H166" s="107"/>
      <c r="I166" s="59"/>
    </row>
    <row r="167" spans="1:12" ht="20.25" customHeight="1">
      <c r="A167" s="59"/>
      <c r="B167" s="81"/>
      <c r="C167" s="107"/>
      <c r="D167" s="107"/>
      <c r="E167" s="107"/>
      <c r="F167" s="107"/>
      <c r="G167" s="107"/>
      <c r="H167" s="107"/>
      <c r="I167" s="59"/>
    </row>
    <row r="168" spans="1:12" ht="17.25">
      <c r="A168" s="59"/>
      <c r="B168" s="108"/>
      <c r="C168" s="108"/>
      <c r="D168" s="108"/>
      <c r="E168" s="108"/>
      <c r="F168" s="108"/>
      <c r="G168" s="108"/>
      <c r="H168" s="108"/>
      <c r="I168" s="59"/>
    </row>
    <row r="169" spans="1:12" ht="18">
      <c r="A169" s="59"/>
      <c r="B169" s="109" t="s">
        <v>105</v>
      </c>
      <c r="C169" s="109"/>
      <c r="D169" s="109"/>
      <c r="E169" s="109"/>
      <c r="F169" s="109"/>
      <c r="G169" s="109"/>
      <c r="H169" s="109"/>
      <c r="I169" s="59"/>
    </row>
    <row r="170" spans="1:12" ht="18">
      <c r="A170" s="59"/>
      <c r="B170" s="109" t="s">
        <v>108</v>
      </c>
      <c r="C170" s="109"/>
      <c r="D170" s="109"/>
      <c r="E170" s="109"/>
      <c r="F170" s="109"/>
      <c r="G170" s="109"/>
      <c r="H170" s="109"/>
      <c r="I170" s="59"/>
    </row>
    <row r="171" spans="1:12">
      <c r="A171" s="59"/>
      <c r="B171" s="103"/>
      <c r="C171" s="103"/>
      <c r="D171" s="103"/>
      <c r="E171" s="103"/>
      <c r="F171" s="103"/>
      <c r="G171" s="103"/>
      <c r="H171" s="103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110" t="s">
        <v>82</v>
      </c>
      <c r="C173" s="110"/>
      <c r="D173" s="110"/>
      <c r="E173" s="110"/>
      <c r="F173" s="110"/>
      <c r="G173" s="110"/>
      <c r="H173" s="110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110"/>
      <c r="C174" s="110"/>
      <c r="D174" s="110"/>
      <c r="E174" s="110"/>
      <c r="F174" s="110"/>
      <c r="G174" s="110"/>
      <c r="H174" s="110"/>
      <c r="I174" s="59"/>
      <c r="L174" s="54">
        <f>MONTH(K173)</f>
        <v>7</v>
      </c>
    </row>
    <row r="175" spans="1:12">
      <c r="A175" s="59"/>
      <c r="B175" s="110"/>
      <c r="C175" s="110"/>
      <c r="D175" s="110"/>
      <c r="E175" s="110"/>
      <c r="F175" s="110"/>
      <c r="G175" s="110"/>
      <c r="H175" s="110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111" t="str">
        <f>$B$1</f>
        <v>地区６</v>
      </c>
      <c r="H177" s="112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13"/>
      <c r="H178" s="114"/>
      <c r="I178" s="59"/>
    </row>
    <row r="179" spans="1:17" ht="15.75" customHeight="1" thickTop="1">
      <c r="A179" s="98">
        <f>K173</f>
        <v>45839</v>
      </c>
      <c r="B179" s="98"/>
      <c r="C179" s="99">
        <f>L173</f>
        <v>2025</v>
      </c>
      <c r="D179" s="115" t="str">
        <f>$K$3</f>
        <v>富松町、塚口町３～６丁目</v>
      </c>
      <c r="E179" s="116"/>
      <c r="F179" s="116"/>
      <c r="G179" s="116"/>
      <c r="H179" s="117"/>
      <c r="I179" s="59"/>
    </row>
    <row r="180" spans="1:17" ht="15.75" customHeight="1">
      <c r="A180" s="98"/>
      <c r="B180" s="98"/>
      <c r="C180" s="99"/>
      <c r="D180" s="118"/>
      <c r="E180" s="119"/>
      <c r="F180" s="119"/>
      <c r="G180" s="119"/>
      <c r="H180" s="120"/>
      <c r="I180" s="59"/>
    </row>
    <row r="181" spans="1:17" ht="15.75" customHeight="1">
      <c r="A181" s="59"/>
      <c r="B181" s="100" t="str">
        <f>DBCS(L174)</f>
        <v>７</v>
      </c>
      <c r="C181" s="101" t="s">
        <v>19</v>
      </c>
      <c r="D181" s="118"/>
      <c r="E181" s="119"/>
      <c r="F181" s="119"/>
      <c r="G181" s="119"/>
      <c r="H181" s="120"/>
      <c r="I181" s="59"/>
    </row>
    <row r="182" spans="1:17" ht="15.75" customHeight="1">
      <c r="A182" s="59"/>
      <c r="B182" s="100"/>
      <c r="C182" s="101"/>
      <c r="D182" s="118"/>
      <c r="E182" s="119"/>
      <c r="F182" s="119"/>
      <c r="G182" s="119"/>
      <c r="H182" s="120"/>
      <c r="I182" s="59"/>
    </row>
    <row r="183" spans="1:17" ht="15.75" customHeight="1">
      <c r="A183" s="59"/>
      <c r="B183" s="100"/>
      <c r="C183" s="101"/>
      <c r="D183" s="118"/>
      <c r="E183" s="119"/>
      <c r="F183" s="119"/>
      <c r="G183" s="119"/>
      <c r="H183" s="120"/>
      <c r="I183" s="59"/>
      <c r="L183" s="62"/>
    </row>
    <row r="184" spans="1:17" ht="15.75" customHeight="1" thickBot="1">
      <c r="A184" s="59"/>
      <c r="B184" s="100"/>
      <c r="C184" s="101"/>
      <c r="D184" s="121"/>
      <c r="E184" s="122"/>
      <c r="F184" s="122"/>
      <c r="G184" s="122"/>
      <c r="H184" s="12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燃</v>
      </c>
      <c r="E188" s="71" t="str">
        <f t="shared" ref="E188" si="260">N188</f>
        <v>紙・衣</v>
      </c>
      <c r="F188" s="71" t="str">
        <f t="shared" ref="F188" si="261">O188</f>
        <v/>
      </c>
      <c r="G188" s="71" t="str">
        <f t="shared" ref="G188" si="262">P188</f>
        <v>燃</v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燃</v>
      </c>
      <c r="N188" s="73" t="str">
        <f>IF(E187="","",
IF(IFERROR(INDEX($C$1:$H$2,1,MATCH(4,$C$2:$H$2,0)),"")=$G$1,
IFERROR(IF(WEEKDAY(E187,1)=$H$2,IF(N187=$G$3,$G$1,""),""),""),
IFERROR(INDEX($C$1:$H$2,1,MATCH(4,$C$2:$H$2,0)),"")
))</f>
        <v>紙・衣</v>
      </c>
      <c r="O188" s="73" t="str">
        <f>IF(F187="","",
IF(IFERROR(INDEX($C$1:$H$2,1,MATCH(5,$C$2:$H$2,0)),"")=$G$1,
IFERROR(IF(WEEKDAY(F187,1)=$H$2,IF(O187=$G$3,$G$1,""),""),""),
IFERROR(INDEX($C$1:$H$2,1,MATCH(5,$C$2:$H$2,0)),"")
))</f>
        <v/>
      </c>
      <c r="P188" s="73" t="str">
        <f>IF(G187="","",
IF(IFERROR(INDEX($C$1:$H$2,1,MATCH(6,$C$2:$H$2,0)),"")=$G$1,
IFERROR(IF(WEEKDAY(G187,1)=$H$2,IF(P187=$G$3,$G$1,""),""),""),
IFERROR(INDEX($C$1:$H$2,1,MATCH(6,$C$2:$H$2,0)),"")
))</f>
        <v>燃</v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び</v>
      </c>
      <c r="D190" s="71" t="str">
        <f t="shared" ref="D190" si="278">M190</f>
        <v>燃</v>
      </c>
      <c r="E190" s="71" t="str">
        <f t="shared" ref="E190" si="279">N190</f>
        <v>紙・衣</v>
      </c>
      <c r="F190" s="71" t="str">
        <f t="shared" ref="F190" si="280">O190</f>
        <v/>
      </c>
      <c r="G190" s="71" t="str">
        <f t="shared" ref="G190" si="281">P190</f>
        <v>燃</v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び</v>
      </c>
      <c r="M190" s="73" t="str">
        <f>IF(D189="","",
IF(IFERROR(INDEX($C$1:$H$2,1,MATCH(3,$C$2:$H$2,0)),"")=$G$1,
IFERROR(IF(WEEKDAY(D189,1)=$H$2,IF(M189=$G$3,$G$1,""),""),""),
IFERROR(INDEX($C$1:$H$2,1,MATCH(3,$C$2:$H$2,0)),"")
))</f>
        <v>燃</v>
      </c>
      <c r="N190" s="73" t="str">
        <f>IF(E189="","",
IF(IFERROR(INDEX($C$1:$H$2,1,MATCH(4,$C$2:$H$2,0)),"")=$G$1,
IFERROR(IF(WEEKDAY(E189,1)=$H$2,IF(N189=$G$3,$G$1,""),""),""),
IFERROR(INDEX($C$1:$H$2,1,MATCH(4,$C$2:$H$2,0)),"")
))</f>
        <v>紙・衣</v>
      </c>
      <c r="O190" s="73" t="str">
        <f>IF(F189="","",
IF(IFERROR(INDEX($C$1:$H$2,1,MATCH(5,$C$2:$H$2,0)),"")=$G$1,
IFERROR(IF(WEEKDAY(F189,1)=$H$2,IF(O189=$G$3,$G$1,""),""),""),
IFERROR(INDEX($C$1:$H$2,1,MATCH(5,$C$2:$H$2,0)),"")
))</f>
        <v/>
      </c>
      <c r="P190" s="73" t="str">
        <f>IF(G189="","",
IF(IFERROR(INDEX($C$1:$H$2,1,MATCH(6,$C$2:$H$2,0)),"")=$G$1,
IFERROR(IF(WEEKDAY(G189,1)=$H$2,IF(P189=$G$3,$G$1,""),""),""),
IFERROR(INDEX($C$1:$H$2,1,MATCH(6,$C$2:$H$2,0)),"")
))</f>
        <v>燃</v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び</v>
      </c>
      <c r="D192" s="71" t="str">
        <f t="shared" ref="D192" si="293">M192</f>
        <v>燃</v>
      </c>
      <c r="E192" s="71" t="str">
        <f t="shared" ref="E192" si="294">N192</f>
        <v>紙・衣</v>
      </c>
      <c r="F192" s="71" t="str">
        <f t="shared" ref="F192" si="295">O192</f>
        <v/>
      </c>
      <c r="G192" s="71" t="str">
        <f t="shared" ref="G192" si="296">P192</f>
        <v>燃</v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び</v>
      </c>
      <c r="M192" s="73" t="str">
        <f>IF(D191="","",
IF(IFERROR(INDEX($C$1:$H$2,1,MATCH(3,$C$2:$H$2,0)),"")=$G$1,
IFERROR(IF(WEEKDAY(D191,1)=$H$2,IF(M191=$G$3,$G$1,""),""),""),
IFERROR(INDEX($C$1:$H$2,1,MATCH(3,$C$2:$H$2,0)),"")
))</f>
        <v>燃</v>
      </c>
      <c r="N192" s="73" t="str">
        <f>IF(E191="","",
IF(IFERROR(INDEX($C$1:$H$2,1,MATCH(4,$C$2:$H$2,0)),"")=$G$1,
IFERROR(IF(WEEKDAY(E191,1)=$H$2,IF(N191=$G$3,$G$1,""),""),""),
IFERROR(INDEX($C$1:$H$2,1,MATCH(4,$C$2:$H$2,0)),"")
))</f>
        <v>紙・衣</v>
      </c>
      <c r="O192" s="73" t="str">
        <f>IF(F191="","",
IF(IFERROR(INDEX($C$1:$H$2,1,MATCH(5,$C$2:$H$2,0)),"")=$G$1,
IFERROR(IF(WEEKDAY(F191,1)=$H$2,IF(O191=$G$3,$G$1,""),""),""),
IFERROR(INDEX($C$1:$H$2,1,MATCH(5,$C$2:$H$2,0)),"")
))</f>
        <v/>
      </c>
      <c r="P192" s="73" t="str">
        <f>IF(G191="","",
IF(IFERROR(INDEX($C$1:$H$2,1,MATCH(6,$C$2:$H$2,0)),"")=$G$1,
IFERROR(IF(WEEKDAY(G191,1)=$H$2,IF(P191=$G$3,$G$1,""),""),""),
IFERROR(INDEX($C$1:$H$2,1,MATCH(6,$C$2:$H$2,0)),"")
))</f>
        <v>燃</v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び</v>
      </c>
      <c r="D194" s="71" t="str">
        <f t="shared" ref="D194" si="308">M194</f>
        <v>燃</v>
      </c>
      <c r="E194" s="71" t="str">
        <f t="shared" ref="E194" si="309">N194</f>
        <v>紙・衣</v>
      </c>
      <c r="F194" s="71" t="str">
        <f t="shared" ref="F194" si="310">O194</f>
        <v>小・危</v>
      </c>
      <c r="G194" s="71" t="str">
        <f t="shared" ref="G194" si="311">P194</f>
        <v>燃</v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び</v>
      </c>
      <c r="M194" s="73" t="str">
        <f>IF(D193="","",
IF(IFERROR(INDEX($C$1:$H$2,1,MATCH(3,$C$2:$H$2,0)),"")=$G$1,
IFERROR(IF(WEEKDAY(D193,1)=$H$2,IF(M193=$G$3,$G$1,""),""),""),
IFERROR(INDEX($C$1:$H$2,1,MATCH(3,$C$2:$H$2,0)),"")
))</f>
        <v>燃</v>
      </c>
      <c r="N194" s="73" t="str">
        <f>IF(E193="","",
IF(IFERROR(INDEX($C$1:$H$2,1,MATCH(4,$C$2:$H$2,0)),"")=$G$1,
IFERROR(IF(WEEKDAY(E193,1)=$H$2,IF(N193=$G$3,$G$1,""),""),""),
IFERROR(INDEX($C$1:$H$2,1,MATCH(4,$C$2:$H$2,0)),"")
))</f>
        <v>紙・衣</v>
      </c>
      <c r="O194" s="73" t="str">
        <f>IF(F193="","",
IF(IFERROR(INDEX($C$1:$H$2,1,MATCH(5,$C$2:$H$2,0)),"")=$G$1,
IFERROR(IF(WEEKDAY(F193,1)=$H$2,IF(O193=$G$3,$G$1,""),""),""),
IFERROR(INDEX($C$1:$H$2,1,MATCH(5,$C$2:$H$2,0)),"")
))</f>
        <v>小・危</v>
      </c>
      <c r="P194" s="73" t="str">
        <f>IF(G193="","",
IF(IFERROR(INDEX($C$1:$H$2,1,MATCH(6,$C$2:$H$2,0)),"")=$G$1,
IFERROR(IF(WEEKDAY(G193,1)=$H$2,IF(P193=$G$3,$G$1,""),""),""),
IFERROR(INDEX($C$1:$H$2,1,MATCH(6,$C$2:$H$2,0)),"")
))</f>
        <v>燃</v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び</v>
      </c>
      <c r="D196" s="71" t="str">
        <f t="shared" ref="D196" si="320">M196</f>
        <v>燃</v>
      </c>
      <c r="E196" s="71" t="str">
        <f t="shared" ref="E196" si="321">N196</f>
        <v>紙・衣</v>
      </c>
      <c r="F196" s="71" t="str">
        <f t="shared" ref="F196" si="322">O196</f>
        <v/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び</v>
      </c>
      <c r="M196" s="73" t="str">
        <f>IF(D195="","",
IF(IFERROR(INDEX($C$1:$H$2,1,MATCH(3,$C$2:$H$2,0)),"")=$G$1,
IFERROR(IF(WEEKDAY(D195,1)=$H$2,IF(M195=$G$3,$G$1,""),""),""),
IFERROR(INDEX($C$1:$H$2,1,MATCH(3,$C$2:$H$2,0)),"")
))</f>
        <v>燃</v>
      </c>
      <c r="N196" s="73" t="str">
        <f>IF(E195="","",
IF(IFERROR(INDEX($C$1:$H$2,1,MATCH(4,$C$2:$H$2,0)),"")=$G$1,
IFERROR(IF(WEEKDAY(E195,1)=$H$2,IF(N195=$G$3,$G$1,""),""),""),
IFERROR(INDEX($C$1:$H$2,1,MATCH(4,$C$2:$H$2,0)),"")
))</f>
        <v>紙・衣</v>
      </c>
      <c r="O196" s="73" t="str">
        <f>IF(F195="","",
IF(IFERROR(INDEX($C$1:$H$2,1,MATCH(5,$C$2:$H$2,0)),"")=$G$1,
IFERROR(IF(WEEKDAY(F195,1)=$H$2,IF(O195=$G$3,$G$1,""),""),""),
IFERROR(INDEX($C$1:$H$2,1,MATCH(5,$C$2:$H$2,0)),"")
))</f>
        <v/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02" t="s">
        <v>71</v>
      </c>
      <c r="D200" s="97" t="s">
        <v>72</v>
      </c>
      <c r="E200" s="97"/>
      <c r="F200" s="97"/>
      <c r="G200" s="97"/>
      <c r="H200" s="97"/>
      <c r="I200" s="59"/>
    </row>
    <row r="201" spans="1:17">
      <c r="A201" s="59"/>
      <c r="B201" s="59"/>
      <c r="C201" s="102"/>
      <c r="D201" s="97"/>
      <c r="E201" s="97"/>
      <c r="F201" s="97"/>
      <c r="G201" s="97"/>
      <c r="H201" s="97"/>
      <c r="I201" s="59"/>
    </row>
    <row r="202" spans="1:17">
      <c r="A202" s="59"/>
      <c r="B202" s="59"/>
      <c r="C202" s="104" t="s">
        <v>73</v>
      </c>
      <c r="D202" s="97" t="s">
        <v>74</v>
      </c>
      <c r="E202" s="97"/>
      <c r="F202" s="97"/>
      <c r="G202" s="97"/>
      <c r="H202" s="97"/>
      <c r="I202" s="59"/>
    </row>
    <row r="203" spans="1:17">
      <c r="A203" s="59"/>
      <c r="B203" s="59"/>
      <c r="C203" s="104"/>
      <c r="D203" s="97"/>
      <c r="E203" s="97"/>
      <c r="F203" s="97"/>
      <c r="G203" s="97"/>
      <c r="H203" s="97"/>
      <c r="I203" s="59"/>
    </row>
    <row r="204" spans="1:17">
      <c r="A204" s="59"/>
      <c r="B204" s="59"/>
      <c r="C204" s="105" t="s">
        <v>75</v>
      </c>
      <c r="D204" s="106" t="s">
        <v>76</v>
      </c>
      <c r="E204" s="106"/>
      <c r="F204" s="106"/>
      <c r="G204" s="106"/>
      <c r="H204" s="106"/>
      <c r="I204" s="59"/>
    </row>
    <row r="205" spans="1:17">
      <c r="A205" s="59"/>
      <c r="B205" s="59"/>
      <c r="C205" s="105"/>
      <c r="D205" s="106"/>
      <c r="E205" s="106"/>
      <c r="F205" s="106"/>
      <c r="G205" s="106"/>
      <c r="H205" s="106"/>
      <c r="I205" s="59"/>
    </row>
    <row r="206" spans="1:17">
      <c r="A206" s="59"/>
      <c r="B206" s="59"/>
      <c r="C206" s="96" t="s">
        <v>77</v>
      </c>
      <c r="D206" s="97" t="s">
        <v>78</v>
      </c>
      <c r="E206" s="97"/>
      <c r="F206" s="97"/>
      <c r="G206" s="97"/>
      <c r="H206" s="97"/>
      <c r="I206" s="59"/>
    </row>
    <row r="207" spans="1:17">
      <c r="A207" s="59"/>
      <c r="B207" s="59"/>
      <c r="C207" s="96"/>
      <c r="D207" s="97"/>
      <c r="E207" s="97"/>
      <c r="F207" s="97"/>
      <c r="G207" s="97"/>
      <c r="H207" s="97"/>
      <c r="I207" s="59"/>
    </row>
    <row r="208" spans="1:17" ht="13.5" customHeight="1">
      <c r="A208" s="59"/>
      <c r="B208" s="61"/>
      <c r="C208" s="107" t="s">
        <v>106</v>
      </c>
      <c r="D208" s="107"/>
      <c r="E208" s="107"/>
      <c r="F208" s="107"/>
      <c r="G208" s="107"/>
      <c r="H208" s="107"/>
      <c r="I208" s="59"/>
    </row>
    <row r="209" spans="1:12" ht="20.25" customHeight="1">
      <c r="A209" s="59"/>
      <c r="B209" s="81"/>
      <c r="C209" s="107"/>
      <c r="D209" s="107"/>
      <c r="E209" s="107"/>
      <c r="F209" s="107"/>
      <c r="G209" s="107"/>
      <c r="H209" s="107"/>
      <c r="I209" s="59"/>
    </row>
    <row r="210" spans="1:12" ht="17.25">
      <c r="A210" s="59"/>
      <c r="B210" s="108"/>
      <c r="C210" s="108"/>
      <c r="D210" s="108"/>
      <c r="E210" s="108"/>
      <c r="F210" s="108"/>
      <c r="G210" s="108"/>
      <c r="H210" s="108"/>
      <c r="I210" s="59"/>
    </row>
    <row r="211" spans="1:12" ht="18">
      <c r="A211" s="59"/>
      <c r="B211" s="109" t="s">
        <v>105</v>
      </c>
      <c r="C211" s="109"/>
      <c r="D211" s="109"/>
      <c r="E211" s="109"/>
      <c r="F211" s="109"/>
      <c r="G211" s="109"/>
      <c r="H211" s="109"/>
      <c r="I211" s="59"/>
    </row>
    <row r="212" spans="1:12" ht="18">
      <c r="A212" s="59"/>
      <c r="B212" s="109" t="s">
        <v>108</v>
      </c>
      <c r="C212" s="109"/>
      <c r="D212" s="109"/>
      <c r="E212" s="109"/>
      <c r="F212" s="109"/>
      <c r="G212" s="109"/>
      <c r="H212" s="109"/>
      <c r="I212" s="59"/>
    </row>
    <row r="213" spans="1:12">
      <c r="A213" s="59"/>
      <c r="B213" s="103"/>
      <c r="C213" s="103"/>
      <c r="D213" s="103"/>
      <c r="E213" s="103"/>
      <c r="F213" s="103"/>
      <c r="G213" s="103"/>
      <c r="H213" s="103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110" t="s">
        <v>82</v>
      </c>
      <c r="C215" s="110"/>
      <c r="D215" s="110"/>
      <c r="E215" s="110"/>
      <c r="F215" s="110"/>
      <c r="G215" s="110"/>
      <c r="H215" s="110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110"/>
      <c r="C216" s="110"/>
      <c r="D216" s="110"/>
      <c r="E216" s="110"/>
      <c r="F216" s="110"/>
      <c r="G216" s="110"/>
      <c r="H216" s="110"/>
      <c r="I216" s="59"/>
      <c r="L216" s="54">
        <f>MONTH(K215)</f>
        <v>8</v>
      </c>
    </row>
    <row r="217" spans="1:12">
      <c r="A217" s="59"/>
      <c r="B217" s="110"/>
      <c r="C217" s="110"/>
      <c r="D217" s="110"/>
      <c r="E217" s="110"/>
      <c r="F217" s="110"/>
      <c r="G217" s="110"/>
      <c r="H217" s="110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111" t="str">
        <f>$B$1</f>
        <v>地区６</v>
      </c>
      <c r="H219" s="112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13"/>
      <c r="H220" s="114"/>
      <c r="I220" s="59"/>
    </row>
    <row r="221" spans="1:12" ht="15.75" customHeight="1" thickTop="1">
      <c r="A221" s="98">
        <f>K215</f>
        <v>45870</v>
      </c>
      <c r="B221" s="98"/>
      <c r="C221" s="99">
        <f>L215</f>
        <v>2025</v>
      </c>
      <c r="D221" s="115" t="str">
        <f>$K$3</f>
        <v>富松町、塚口町３～６丁目</v>
      </c>
      <c r="E221" s="116"/>
      <c r="F221" s="116"/>
      <c r="G221" s="116"/>
      <c r="H221" s="117"/>
      <c r="I221" s="59"/>
    </row>
    <row r="222" spans="1:12" ht="15.75" customHeight="1">
      <c r="A222" s="98"/>
      <c r="B222" s="98"/>
      <c r="C222" s="99"/>
      <c r="D222" s="118"/>
      <c r="E222" s="119"/>
      <c r="F222" s="119"/>
      <c r="G222" s="119"/>
      <c r="H222" s="120"/>
      <c r="I222" s="59"/>
    </row>
    <row r="223" spans="1:12" ht="15.75" customHeight="1">
      <c r="A223" s="59"/>
      <c r="B223" s="100" t="str">
        <f>DBCS(L216)</f>
        <v>８</v>
      </c>
      <c r="C223" s="101" t="s">
        <v>19</v>
      </c>
      <c r="D223" s="118"/>
      <c r="E223" s="119"/>
      <c r="F223" s="119"/>
      <c r="G223" s="119"/>
      <c r="H223" s="120"/>
      <c r="I223" s="59"/>
    </row>
    <row r="224" spans="1:12" ht="15.75" customHeight="1">
      <c r="A224" s="59"/>
      <c r="B224" s="100"/>
      <c r="C224" s="101"/>
      <c r="D224" s="118"/>
      <c r="E224" s="119"/>
      <c r="F224" s="119"/>
      <c r="G224" s="119"/>
      <c r="H224" s="120"/>
      <c r="I224" s="59"/>
    </row>
    <row r="225" spans="1:17" ht="15.75" customHeight="1">
      <c r="A225" s="59"/>
      <c r="B225" s="100"/>
      <c r="C225" s="101"/>
      <c r="D225" s="118"/>
      <c r="E225" s="119"/>
      <c r="F225" s="119"/>
      <c r="G225" s="119"/>
      <c r="H225" s="120"/>
      <c r="I225" s="59"/>
      <c r="L225" s="62"/>
    </row>
    <row r="226" spans="1:17" ht="15.75" customHeight="1" thickBot="1">
      <c r="A226" s="59"/>
      <c r="B226" s="100"/>
      <c r="C226" s="101"/>
      <c r="D226" s="121"/>
      <c r="E226" s="122"/>
      <c r="F226" s="122"/>
      <c r="G226" s="122"/>
      <c r="H226" s="12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燃</v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燃</v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び</v>
      </c>
      <c r="D232" s="71" t="str">
        <f t="shared" ref="D232" si="353">M232</f>
        <v>燃</v>
      </c>
      <c r="E232" s="71" t="str">
        <f t="shared" ref="E232" si="354">N232</f>
        <v>紙・衣</v>
      </c>
      <c r="F232" s="71" t="str">
        <f t="shared" ref="F232" si="355">O232</f>
        <v/>
      </c>
      <c r="G232" s="71" t="str">
        <f t="shared" ref="G232" si="356">P232</f>
        <v>燃</v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び</v>
      </c>
      <c r="M232" s="73" t="str">
        <f>IF(D231="","",
IF(IFERROR(INDEX($C$1:$H$2,1,MATCH(3,$C$2:$H$2,0)),"")=$G$1,
IFERROR(IF(WEEKDAY(D231,1)=$H$2,IF(M231=$G$3,$G$1,""),""),""),
IFERROR(INDEX($C$1:$H$2,1,MATCH(3,$C$2:$H$2,0)),"")
))</f>
        <v>燃</v>
      </c>
      <c r="N232" s="73" t="str">
        <f>IF(E231="","",
IF(IFERROR(INDEX($C$1:$H$2,1,MATCH(4,$C$2:$H$2,0)),"")=$G$1,
IFERROR(IF(WEEKDAY(E231,1)=$H$2,IF(N231=$G$3,$G$1,""),""),""),
IFERROR(INDEX($C$1:$H$2,1,MATCH(4,$C$2:$H$2,0)),"")
))</f>
        <v>紙・衣</v>
      </c>
      <c r="O232" s="73" t="str">
        <f>IF(F231="","",
IF(IFERROR(INDEX($C$1:$H$2,1,MATCH(5,$C$2:$H$2,0)),"")=$G$1,
IFERROR(IF(WEEKDAY(F231,1)=$H$2,IF(O231=$G$3,$G$1,""),""),""),
IFERROR(INDEX($C$1:$H$2,1,MATCH(5,$C$2:$H$2,0)),"")
))</f>
        <v/>
      </c>
      <c r="P232" s="73" t="str">
        <f>IF(G231="","",
IF(IFERROR(INDEX($C$1:$H$2,1,MATCH(6,$C$2:$H$2,0)),"")=$G$1,
IFERROR(IF(WEEKDAY(G231,1)=$H$2,IF(P231=$G$3,$G$1,""),""),""),
IFERROR(INDEX($C$1:$H$2,1,MATCH(6,$C$2:$H$2,0)),"")
))</f>
        <v>燃</v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び</v>
      </c>
      <c r="D234" s="71" t="str">
        <f t="shared" ref="D234" si="368">M234</f>
        <v>燃</v>
      </c>
      <c r="E234" s="71" t="str">
        <f t="shared" ref="E234" si="369">N234</f>
        <v>紙・衣</v>
      </c>
      <c r="F234" s="71" t="str">
        <f t="shared" ref="F234" si="370">O234</f>
        <v/>
      </c>
      <c r="G234" s="71" t="str">
        <f t="shared" ref="G234" si="371">P234</f>
        <v>燃</v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び</v>
      </c>
      <c r="M234" s="73" t="str">
        <f>IF(D233="","",
IF(IFERROR(INDEX($C$1:$H$2,1,MATCH(3,$C$2:$H$2,0)),"")=$G$1,
IFERROR(IF(WEEKDAY(D233,1)=$H$2,IF(M233=$G$3,$G$1,""),""),""),
IFERROR(INDEX($C$1:$H$2,1,MATCH(3,$C$2:$H$2,0)),"")
))</f>
        <v>燃</v>
      </c>
      <c r="N234" s="73" t="str">
        <f>IF(E233="","",
IF(IFERROR(INDEX($C$1:$H$2,1,MATCH(4,$C$2:$H$2,0)),"")=$G$1,
IFERROR(IF(WEEKDAY(E233,1)=$H$2,IF(N233=$G$3,$G$1,""),""),""),
IFERROR(INDEX($C$1:$H$2,1,MATCH(4,$C$2:$H$2,0)),"")
))</f>
        <v>紙・衣</v>
      </c>
      <c r="O234" s="73" t="str">
        <f>IF(F233="","",
IF(IFERROR(INDEX($C$1:$H$2,1,MATCH(5,$C$2:$H$2,0)),"")=$G$1,
IFERROR(IF(WEEKDAY(F233,1)=$H$2,IF(O233=$G$3,$G$1,""),""),""),
IFERROR(INDEX($C$1:$H$2,1,MATCH(5,$C$2:$H$2,0)),"")
))</f>
        <v/>
      </c>
      <c r="P234" s="73" t="str">
        <f>IF(G233="","",
IF(IFERROR(INDEX($C$1:$H$2,1,MATCH(6,$C$2:$H$2,0)),"")=$G$1,
IFERROR(IF(WEEKDAY(G233,1)=$H$2,IF(P233=$G$3,$G$1,""),""),""),
IFERROR(INDEX($C$1:$H$2,1,MATCH(6,$C$2:$H$2,0)),"")
))</f>
        <v>燃</v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び</v>
      </c>
      <c r="D236" s="71" t="str">
        <f t="shared" ref="D236" si="383">M236</f>
        <v>燃</v>
      </c>
      <c r="E236" s="71" t="str">
        <f t="shared" ref="E236" si="384">N236</f>
        <v>紙・衣</v>
      </c>
      <c r="F236" s="71" t="str">
        <f t="shared" ref="F236" si="385">O236</f>
        <v/>
      </c>
      <c r="G236" s="71" t="str">
        <f t="shared" ref="G236" si="386">P236</f>
        <v>燃</v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び</v>
      </c>
      <c r="M236" s="73" t="str">
        <f>IF(D235="","",
IF(IFERROR(INDEX($C$1:$H$2,1,MATCH(3,$C$2:$H$2,0)),"")=$G$1,
IFERROR(IF(WEEKDAY(D235,1)=$H$2,IF(M235=$G$3,$G$1,""),""),""),
IFERROR(INDEX($C$1:$H$2,1,MATCH(3,$C$2:$H$2,0)),"")
))</f>
        <v>燃</v>
      </c>
      <c r="N236" s="73" t="str">
        <f>IF(E235="","",
IF(IFERROR(INDEX($C$1:$H$2,1,MATCH(4,$C$2:$H$2,0)),"")=$G$1,
IFERROR(IF(WEEKDAY(E235,1)=$H$2,IF(N235=$G$3,$G$1,""),""),""),
IFERROR(INDEX($C$1:$H$2,1,MATCH(4,$C$2:$H$2,0)),"")
))</f>
        <v>紙・衣</v>
      </c>
      <c r="O236" s="73" t="str">
        <f>IF(F235="","",
IF(IFERROR(INDEX($C$1:$H$2,1,MATCH(5,$C$2:$H$2,0)),"")=$G$1,
IFERROR(IF(WEEKDAY(F235,1)=$H$2,IF(O235=$G$3,$G$1,""),""),""),
IFERROR(INDEX($C$1:$H$2,1,MATCH(5,$C$2:$H$2,0)),"")
))</f>
        <v/>
      </c>
      <c r="P236" s="73" t="str">
        <f>IF(G235="","",
IF(IFERROR(INDEX($C$1:$H$2,1,MATCH(6,$C$2:$H$2,0)),"")=$G$1,
IFERROR(IF(WEEKDAY(G235,1)=$H$2,IF(P235=$G$3,$G$1,""),""),""),
IFERROR(INDEX($C$1:$H$2,1,MATCH(6,$C$2:$H$2,0)),"")
))</f>
        <v>燃</v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び</v>
      </c>
      <c r="D238" s="71" t="str">
        <f t="shared" ref="D238" si="395">M238</f>
        <v>燃</v>
      </c>
      <c r="E238" s="71" t="str">
        <f t="shared" ref="E238" si="396">N238</f>
        <v>紙・衣</v>
      </c>
      <c r="F238" s="71" t="str">
        <f t="shared" ref="F238" si="397">O238</f>
        <v>小・危</v>
      </c>
      <c r="G238" s="71" t="str">
        <f t="shared" ref="G238" si="398">P238</f>
        <v>燃</v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び</v>
      </c>
      <c r="M238" s="73" t="str">
        <f>IF(D237="","",
IF(IFERROR(INDEX($C$1:$H$2,1,MATCH(3,$C$2:$H$2,0)),"")=$G$1,
IFERROR(IF(WEEKDAY(D237,1)=$H$2,IF(M237=$G$3,$G$1,""),""),""),
IFERROR(INDEX($C$1:$H$2,1,MATCH(3,$C$2:$H$2,0)),"")
))</f>
        <v>燃</v>
      </c>
      <c r="N238" s="73" t="str">
        <f>IF(E237="","",
IF(IFERROR(INDEX($C$1:$H$2,1,MATCH(4,$C$2:$H$2,0)),"")=$G$1,
IFERROR(IF(WEEKDAY(E237,1)=$H$2,IF(N237=$G$3,$G$1,""),""),""),
IFERROR(INDEX($C$1:$H$2,1,MATCH(4,$C$2:$H$2,0)),"")
))</f>
        <v>紙・衣</v>
      </c>
      <c r="O238" s="73" t="str">
        <f>IF(F237="","",
IF(IFERROR(INDEX($C$1:$H$2,1,MATCH(5,$C$2:$H$2,0)),"")=$G$1,
IFERROR(IF(WEEKDAY(F237,1)=$H$2,IF(O237=$G$3,$G$1,""),""),""),
IFERROR(INDEX($C$1:$H$2,1,MATCH(5,$C$2:$H$2,0)),"")
))</f>
        <v>小・危</v>
      </c>
      <c r="P238" s="73" t="str">
        <f>IF(G237="","",
IF(IFERROR(INDEX($C$1:$H$2,1,MATCH(6,$C$2:$H$2,0)),"")=$G$1,
IFERROR(IF(WEEKDAY(G237,1)=$H$2,IF(P237=$G$3,$G$1,""),""),""),
IFERROR(INDEX($C$1:$H$2,1,MATCH(6,$C$2:$H$2,0)),"")
))</f>
        <v>燃</v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02" t="s">
        <v>71</v>
      </c>
      <c r="D242" s="97" t="s">
        <v>72</v>
      </c>
      <c r="E242" s="97"/>
      <c r="F242" s="97"/>
      <c r="G242" s="97"/>
      <c r="H242" s="97"/>
      <c r="I242" s="59"/>
    </row>
    <row r="243" spans="1:9">
      <c r="A243" s="59"/>
      <c r="B243" s="59"/>
      <c r="C243" s="102"/>
      <c r="D243" s="97"/>
      <c r="E243" s="97"/>
      <c r="F243" s="97"/>
      <c r="G243" s="97"/>
      <c r="H243" s="97"/>
      <c r="I243" s="59"/>
    </row>
    <row r="244" spans="1:9">
      <c r="A244" s="59"/>
      <c r="B244" s="59"/>
      <c r="C244" s="104" t="s">
        <v>73</v>
      </c>
      <c r="D244" s="97" t="s">
        <v>74</v>
      </c>
      <c r="E244" s="97"/>
      <c r="F244" s="97"/>
      <c r="G244" s="97"/>
      <c r="H244" s="97"/>
      <c r="I244" s="59"/>
    </row>
    <row r="245" spans="1:9">
      <c r="A245" s="59"/>
      <c r="B245" s="59"/>
      <c r="C245" s="104"/>
      <c r="D245" s="97"/>
      <c r="E245" s="97"/>
      <c r="F245" s="97"/>
      <c r="G245" s="97"/>
      <c r="H245" s="97"/>
      <c r="I245" s="59"/>
    </row>
    <row r="246" spans="1:9">
      <c r="A246" s="59"/>
      <c r="B246" s="59"/>
      <c r="C246" s="105" t="s">
        <v>75</v>
      </c>
      <c r="D246" s="106" t="s">
        <v>76</v>
      </c>
      <c r="E246" s="106"/>
      <c r="F246" s="106"/>
      <c r="G246" s="106"/>
      <c r="H246" s="106"/>
      <c r="I246" s="59"/>
    </row>
    <row r="247" spans="1:9">
      <c r="A247" s="59"/>
      <c r="B247" s="59"/>
      <c r="C247" s="105"/>
      <c r="D247" s="106"/>
      <c r="E247" s="106"/>
      <c r="F247" s="106"/>
      <c r="G247" s="106"/>
      <c r="H247" s="106"/>
      <c r="I247" s="59"/>
    </row>
    <row r="248" spans="1:9">
      <c r="A248" s="59"/>
      <c r="B248" s="59"/>
      <c r="C248" s="96" t="s">
        <v>77</v>
      </c>
      <c r="D248" s="97" t="s">
        <v>78</v>
      </c>
      <c r="E248" s="97"/>
      <c r="F248" s="97"/>
      <c r="G248" s="97"/>
      <c r="H248" s="97"/>
      <c r="I248" s="59"/>
    </row>
    <row r="249" spans="1:9">
      <c r="A249" s="59"/>
      <c r="B249" s="59"/>
      <c r="C249" s="96"/>
      <c r="D249" s="97"/>
      <c r="E249" s="97"/>
      <c r="F249" s="97"/>
      <c r="G249" s="97"/>
      <c r="H249" s="97"/>
      <c r="I249" s="59"/>
    </row>
    <row r="250" spans="1:9" ht="13.5" customHeight="1">
      <c r="A250" s="59"/>
      <c r="B250" s="61"/>
      <c r="C250" s="107" t="s">
        <v>106</v>
      </c>
      <c r="D250" s="107"/>
      <c r="E250" s="107"/>
      <c r="F250" s="107"/>
      <c r="G250" s="107"/>
      <c r="H250" s="107"/>
      <c r="I250" s="59"/>
    </row>
    <row r="251" spans="1:9" ht="20.25" customHeight="1">
      <c r="A251" s="59"/>
      <c r="B251" s="81"/>
      <c r="C251" s="107"/>
      <c r="D251" s="107"/>
      <c r="E251" s="107"/>
      <c r="F251" s="107"/>
      <c r="G251" s="107"/>
      <c r="H251" s="107"/>
      <c r="I251" s="59"/>
    </row>
    <row r="252" spans="1:9" ht="17.25">
      <c r="A252" s="59"/>
      <c r="B252" s="108"/>
      <c r="C252" s="108"/>
      <c r="D252" s="108"/>
      <c r="E252" s="108"/>
      <c r="F252" s="108"/>
      <c r="G252" s="108"/>
      <c r="H252" s="108"/>
      <c r="I252" s="59"/>
    </row>
    <row r="253" spans="1:9" ht="18">
      <c r="A253" s="59"/>
      <c r="B253" s="109" t="s">
        <v>105</v>
      </c>
      <c r="C253" s="109"/>
      <c r="D253" s="109"/>
      <c r="E253" s="109"/>
      <c r="F253" s="109"/>
      <c r="G253" s="109"/>
      <c r="H253" s="109"/>
      <c r="I253" s="59"/>
    </row>
    <row r="254" spans="1:9" ht="18">
      <c r="A254" s="59"/>
      <c r="B254" s="109" t="s">
        <v>108</v>
      </c>
      <c r="C254" s="109"/>
      <c r="D254" s="109"/>
      <c r="E254" s="109"/>
      <c r="F254" s="109"/>
      <c r="G254" s="109"/>
      <c r="H254" s="109"/>
      <c r="I254" s="59"/>
    </row>
    <row r="255" spans="1:9">
      <c r="A255" s="59"/>
      <c r="B255" s="103"/>
      <c r="C255" s="103"/>
      <c r="D255" s="103"/>
      <c r="E255" s="103"/>
      <c r="F255" s="103"/>
      <c r="G255" s="103"/>
      <c r="H255" s="103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110" t="s">
        <v>82</v>
      </c>
      <c r="C257" s="110"/>
      <c r="D257" s="110"/>
      <c r="E257" s="110"/>
      <c r="F257" s="110"/>
      <c r="G257" s="110"/>
      <c r="H257" s="110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110"/>
      <c r="C258" s="110"/>
      <c r="D258" s="110"/>
      <c r="E258" s="110"/>
      <c r="F258" s="110"/>
      <c r="G258" s="110"/>
      <c r="H258" s="110"/>
      <c r="I258" s="59"/>
      <c r="L258" s="54">
        <f>MONTH(K257)</f>
        <v>9</v>
      </c>
    </row>
    <row r="259" spans="1:17">
      <c r="A259" s="59"/>
      <c r="B259" s="110"/>
      <c r="C259" s="110"/>
      <c r="D259" s="110"/>
      <c r="E259" s="110"/>
      <c r="F259" s="110"/>
      <c r="G259" s="110"/>
      <c r="H259" s="110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111" t="str">
        <f>$B$1</f>
        <v>地区６</v>
      </c>
      <c r="H261" s="112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13"/>
      <c r="H262" s="114"/>
      <c r="I262" s="59"/>
    </row>
    <row r="263" spans="1:17" ht="15.75" customHeight="1" thickTop="1">
      <c r="A263" s="98">
        <f>K257</f>
        <v>45901</v>
      </c>
      <c r="B263" s="98"/>
      <c r="C263" s="99">
        <f>L257</f>
        <v>2025</v>
      </c>
      <c r="D263" s="115" t="str">
        <f>$K$3</f>
        <v>富松町、塚口町３～６丁目</v>
      </c>
      <c r="E263" s="116"/>
      <c r="F263" s="116"/>
      <c r="G263" s="116"/>
      <c r="H263" s="117"/>
      <c r="I263" s="59"/>
    </row>
    <row r="264" spans="1:17" ht="15.75" customHeight="1">
      <c r="A264" s="98"/>
      <c r="B264" s="98"/>
      <c r="C264" s="99"/>
      <c r="D264" s="118"/>
      <c r="E264" s="119"/>
      <c r="F264" s="119"/>
      <c r="G264" s="119"/>
      <c r="H264" s="120"/>
      <c r="I264" s="59"/>
    </row>
    <row r="265" spans="1:17" ht="15.75" customHeight="1">
      <c r="A265" s="59"/>
      <c r="B265" s="100" t="str">
        <f>DBCS(L258)</f>
        <v>９</v>
      </c>
      <c r="C265" s="101" t="s">
        <v>19</v>
      </c>
      <c r="D265" s="118"/>
      <c r="E265" s="119"/>
      <c r="F265" s="119"/>
      <c r="G265" s="119"/>
      <c r="H265" s="120"/>
      <c r="I265" s="59"/>
    </row>
    <row r="266" spans="1:17" ht="15.75" customHeight="1">
      <c r="A266" s="59"/>
      <c r="B266" s="100"/>
      <c r="C266" s="101"/>
      <c r="D266" s="118"/>
      <c r="E266" s="119"/>
      <c r="F266" s="119"/>
      <c r="G266" s="119"/>
      <c r="H266" s="120"/>
      <c r="I266" s="59"/>
    </row>
    <row r="267" spans="1:17" ht="15.75" customHeight="1">
      <c r="A267" s="59"/>
      <c r="B267" s="100"/>
      <c r="C267" s="101"/>
      <c r="D267" s="118"/>
      <c r="E267" s="119"/>
      <c r="F267" s="119"/>
      <c r="G267" s="119"/>
      <c r="H267" s="120"/>
      <c r="I267" s="59"/>
      <c r="L267" s="62"/>
    </row>
    <row r="268" spans="1:17" ht="15.75" customHeight="1" thickBot="1">
      <c r="A268" s="59"/>
      <c r="B268" s="100"/>
      <c r="C268" s="101"/>
      <c r="D268" s="121"/>
      <c r="E268" s="122"/>
      <c r="F268" s="122"/>
      <c r="G268" s="122"/>
      <c r="H268" s="12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び</v>
      </c>
      <c r="D272" s="71" t="str">
        <f t="shared" ref="D272" si="409">M272</f>
        <v>燃</v>
      </c>
      <c r="E272" s="71" t="str">
        <f t="shared" ref="E272" si="410">N272</f>
        <v>紙・衣</v>
      </c>
      <c r="F272" s="71" t="str">
        <f t="shared" ref="F272" si="411">O272</f>
        <v/>
      </c>
      <c r="G272" s="71" t="str">
        <f t="shared" ref="G272" si="412">P272</f>
        <v>燃</v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び</v>
      </c>
      <c r="M272" s="73" t="str">
        <f>IF(D271="","",
IF(IFERROR(INDEX($C$1:$H$2,1,MATCH(3,$C$2:$H$2,0)),"")=$G$1,
IFERROR(IF(WEEKDAY(D271,1)=$H$2,IF(M271=$G$3,$G$1,""),""),""),
IFERROR(INDEX($C$1:$H$2,1,MATCH(3,$C$2:$H$2,0)),"")
))</f>
        <v>燃</v>
      </c>
      <c r="N272" s="73" t="str">
        <f>IF(E271="","",
IF(IFERROR(INDEX($C$1:$H$2,1,MATCH(4,$C$2:$H$2,0)),"")=$G$1,
IFERROR(IF(WEEKDAY(E271,1)=$H$2,IF(N271=$G$3,$G$1,""),""),""),
IFERROR(INDEX($C$1:$H$2,1,MATCH(4,$C$2:$H$2,0)),"")
))</f>
        <v>紙・衣</v>
      </c>
      <c r="O272" s="73" t="str">
        <f>IF(F271="","",
IF(IFERROR(INDEX($C$1:$H$2,1,MATCH(5,$C$2:$H$2,0)),"")=$G$1,
IFERROR(IF(WEEKDAY(F271,1)=$H$2,IF(O271=$G$3,$G$1,""),""),""),
IFERROR(INDEX($C$1:$H$2,1,MATCH(5,$C$2:$H$2,0)),"")
))</f>
        <v/>
      </c>
      <c r="P272" s="73" t="str">
        <f>IF(G271="","",
IF(IFERROR(INDEX($C$1:$H$2,1,MATCH(6,$C$2:$H$2,0)),"")=$G$1,
IFERROR(IF(WEEKDAY(G271,1)=$H$2,IF(P271=$G$3,$G$1,""),""),""),
IFERROR(INDEX($C$1:$H$2,1,MATCH(6,$C$2:$H$2,0)),"")
))</f>
        <v>燃</v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び</v>
      </c>
      <c r="D274" s="71" t="str">
        <f t="shared" ref="D274" si="428">M274</f>
        <v>燃</v>
      </c>
      <c r="E274" s="71" t="str">
        <f t="shared" ref="E274" si="429">N274</f>
        <v>紙・衣</v>
      </c>
      <c r="F274" s="71" t="str">
        <f t="shared" ref="F274" si="430">O274</f>
        <v/>
      </c>
      <c r="G274" s="71" t="str">
        <f t="shared" ref="G274" si="431">P274</f>
        <v>燃</v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び</v>
      </c>
      <c r="M274" s="73" t="str">
        <f>IF(D273="","",
IF(IFERROR(INDEX($C$1:$H$2,1,MATCH(3,$C$2:$H$2,0)),"")=$G$1,
IFERROR(IF(WEEKDAY(D273,1)=$H$2,IF(M273=$G$3,$G$1,""),""),""),
IFERROR(INDEX($C$1:$H$2,1,MATCH(3,$C$2:$H$2,0)),"")
))</f>
        <v>燃</v>
      </c>
      <c r="N274" s="73" t="str">
        <f>IF(E273="","",
IF(IFERROR(INDEX($C$1:$H$2,1,MATCH(4,$C$2:$H$2,0)),"")=$G$1,
IFERROR(IF(WEEKDAY(E273,1)=$H$2,IF(N273=$G$3,$G$1,""),""),""),
IFERROR(INDEX($C$1:$H$2,1,MATCH(4,$C$2:$H$2,0)),"")
))</f>
        <v>紙・衣</v>
      </c>
      <c r="O274" s="73" t="str">
        <f>IF(F273="","",
IF(IFERROR(INDEX($C$1:$H$2,1,MATCH(5,$C$2:$H$2,0)),"")=$G$1,
IFERROR(IF(WEEKDAY(F273,1)=$H$2,IF(O273=$G$3,$G$1,""),""),""),
IFERROR(INDEX($C$1:$H$2,1,MATCH(5,$C$2:$H$2,0)),"")
))</f>
        <v/>
      </c>
      <c r="P274" s="73" t="str">
        <f>IF(G273="","",
IF(IFERROR(INDEX($C$1:$H$2,1,MATCH(6,$C$2:$H$2,0)),"")=$G$1,
IFERROR(IF(WEEKDAY(G273,1)=$H$2,IF(P273=$G$3,$G$1,""),""),""),
IFERROR(INDEX($C$1:$H$2,1,MATCH(6,$C$2:$H$2,0)),"")
))</f>
        <v>燃</v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び</v>
      </c>
      <c r="D276" s="71" t="str">
        <f t="shared" ref="D276" si="443">M276</f>
        <v>燃</v>
      </c>
      <c r="E276" s="71" t="str">
        <f t="shared" ref="E276" si="444">N276</f>
        <v>紙・衣</v>
      </c>
      <c r="F276" s="71" t="str">
        <f t="shared" ref="F276" si="445">O276</f>
        <v/>
      </c>
      <c r="G276" s="71" t="str">
        <f t="shared" ref="G276" si="446">P276</f>
        <v>燃</v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び</v>
      </c>
      <c r="M276" s="73" t="str">
        <f>IF(D275="","",
IF(IFERROR(INDEX($C$1:$H$2,1,MATCH(3,$C$2:$H$2,0)),"")=$G$1,
IFERROR(IF(WEEKDAY(D275,1)=$H$2,IF(M275=$G$3,$G$1,""),""),""),
IFERROR(INDEX($C$1:$H$2,1,MATCH(3,$C$2:$H$2,0)),"")
))</f>
        <v>燃</v>
      </c>
      <c r="N276" s="73" t="str">
        <f>IF(E275="","",
IF(IFERROR(INDEX($C$1:$H$2,1,MATCH(4,$C$2:$H$2,0)),"")=$G$1,
IFERROR(IF(WEEKDAY(E275,1)=$H$2,IF(N275=$G$3,$G$1,""),""),""),
IFERROR(INDEX($C$1:$H$2,1,MATCH(4,$C$2:$H$2,0)),"")
))</f>
        <v>紙・衣</v>
      </c>
      <c r="O276" s="73" t="str">
        <f>IF(F275="","",
IF(IFERROR(INDEX($C$1:$H$2,1,MATCH(5,$C$2:$H$2,0)),"")=$G$1,
IFERROR(IF(WEEKDAY(F275,1)=$H$2,IF(O275=$G$3,$G$1,""),""),""),
IFERROR(INDEX($C$1:$H$2,1,MATCH(5,$C$2:$H$2,0)),"")
))</f>
        <v/>
      </c>
      <c r="P276" s="73" t="str">
        <f>IF(G275="","",
IF(IFERROR(INDEX($C$1:$H$2,1,MATCH(6,$C$2:$H$2,0)),"")=$G$1,
IFERROR(IF(WEEKDAY(G275,1)=$H$2,IF(P275=$G$3,$G$1,""),""),""),
IFERROR(INDEX($C$1:$H$2,1,MATCH(6,$C$2:$H$2,0)),"")
))</f>
        <v>燃</v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び</v>
      </c>
      <c r="D278" s="71" t="str">
        <f t="shared" ref="D278" si="458">M278</f>
        <v>燃</v>
      </c>
      <c r="E278" s="71" t="str">
        <f t="shared" ref="E278" si="459">N278</f>
        <v>紙・衣</v>
      </c>
      <c r="F278" s="71" t="str">
        <f t="shared" ref="F278" si="460">O278</f>
        <v>小・危</v>
      </c>
      <c r="G278" s="71" t="str">
        <f t="shared" ref="G278" si="461">P278</f>
        <v>燃</v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び</v>
      </c>
      <c r="M278" s="73" t="str">
        <f>IF(D277="","",
IF(IFERROR(INDEX($C$1:$H$2,1,MATCH(3,$C$2:$H$2,0)),"")=$G$1,
IFERROR(IF(WEEKDAY(D277,1)=$H$2,IF(M277=$G$3,$G$1,""),""),""),
IFERROR(INDEX($C$1:$H$2,1,MATCH(3,$C$2:$H$2,0)),"")
))</f>
        <v>燃</v>
      </c>
      <c r="N278" s="73" t="str">
        <f>IF(E277="","",
IF(IFERROR(INDEX($C$1:$H$2,1,MATCH(4,$C$2:$H$2,0)),"")=$G$1,
IFERROR(IF(WEEKDAY(E277,1)=$H$2,IF(N277=$G$3,$G$1,""),""),""),
IFERROR(INDEX($C$1:$H$2,1,MATCH(4,$C$2:$H$2,0)),"")
))</f>
        <v>紙・衣</v>
      </c>
      <c r="O278" s="73" t="str">
        <f>IF(F277="","",
IF(IFERROR(INDEX($C$1:$H$2,1,MATCH(5,$C$2:$H$2,0)),"")=$G$1,
IFERROR(IF(WEEKDAY(F277,1)=$H$2,IF(O277=$G$3,$G$1,""),""),""),
IFERROR(INDEX($C$1:$H$2,1,MATCH(5,$C$2:$H$2,0)),"")
))</f>
        <v>小・危</v>
      </c>
      <c r="P278" s="73" t="str">
        <f>IF(G277="","",
IF(IFERROR(INDEX($C$1:$H$2,1,MATCH(6,$C$2:$H$2,0)),"")=$G$1,
IFERROR(IF(WEEKDAY(G277,1)=$H$2,IF(P277=$G$3,$G$1,""),""),""),
IFERROR(INDEX($C$1:$H$2,1,MATCH(6,$C$2:$H$2,0)),"")
))</f>
        <v>燃</v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び</v>
      </c>
      <c r="D280" s="71" t="str">
        <f t="shared" ref="D280" si="470">M280</f>
        <v>燃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び</v>
      </c>
      <c r="M280" s="73" t="str">
        <f>IF(D279="","",
IF(IFERROR(INDEX($C$1:$H$2,1,MATCH(3,$C$2:$H$2,0)),"")=$G$1,
IFERROR(IF(WEEKDAY(D279,1)=$H$2,IF(M279=$G$3,$G$1,""),""),""),
IFERROR(INDEX($C$1:$H$2,1,MATCH(3,$C$2:$H$2,0)),"")
))</f>
        <v>燃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02" t="s">
        <v>71</v>
      </c>
      <c r="D284" s="97" t="s">
        <v>72</v>
      </c>
      <c r="E284" s="97"/>
      <c r="F284" s="97"/>
      <c r="G284" s="97"/>
      <c r="H284" s="97"/>
      <c r="I284" s="59"/>
    </row>
    <row r="285" spans="1:17">
      <c r="A285" s="59"/>
      <c r="B285" s="59"/>
      <c r="C285" s="102"/>
      <c r="D285" s="97"/>
      <c r="E285" s="97"/>
      <c r="F285" s="97"/>
      <c r="G285" s="97"/>
      <c r="H285" s="97"/>
      <c r="I285" s="59"/>
    </row>
    <row r="286" spans="1:17">
      <c r="A286" s="59"/>
      <c r="B286" s="59"/>
      <c r="C286" s="104" t="s">
        <v>73</v>
      </c>
      <c r="D286" s="97" t="s">
        <v>74</v>
      </c>
      <c r="E286" s="97"/>
      <c r="F286" s="97"/>
      <c r="G286" s="97"/>
      <c r="H286" s="97"/>
      <c r="I286" s="59"/>
    </row>
    <row r="287" spans="1:17">
      <c r="A287" s="59"/>
      <c r="B287" s="59"/>
      <c r="C287" s="104"/>
      <c r="D287" s="97"/>
      <c r="E287" s="97"/>
      <c r="F287" s="97"/>
      <c r="G287" s="97"/>
      <c r="H287" s="97"/>
      <c r="I287" s="59"/>
    </row>
    <row r="288" spans="1:17">
      <c r="A288" s="59"/>
      <c r="B288" s="59"/>
      <c r="C288" s="105" t="s">
        <v>75</v>
      </c>
      <c r="D288" s="106" t="s">
        <v>76</v>
      </c>
      <c r="E288" s="106"/>
      <c r="F288" s="106"/>
      <c r="G288" s="106"/>
      <c r="H288" s="106"/>
      <c r="I288" s="59"/>
    </row>
    <row r="289" spans="1:12">
      <c r="A289" s="59"/>
      <c r="B289" s="59"/>
      <c r="C289" s="105"/>
      <c r="D289" s="106"/>
      <c r="E289" s="106"/>
      <c r="F289" s="106"/>
      <c r="G289" s="106"/>
      <c r="H289" s="106"/>
      <c r="I289" s="59"/>
    </row>
    <row r="290" spans="1:12">
      <c r="A290" s="59"/>
      <c r="B290" s="59"/>
      <c r="C290" s="96" t="s">
        <v>77</v>
      </c>
      <c r="D290" s="97" t="s">
        <v>78</v>
      </c>
      <c r="E290" s="97"/>
      <c r="F290" s="97"/>
      <c r="G290" s="97"/>
      <c r="H290" s="97"/>
      <c r="I290" s="59"/>
    </row>
    <row r="291" spans="1:12">
      <c r="A291" s="59"/>
      <c r="B291" s="59"/>
      <c r="C291" s="96"/>
      <c r="D291" s="97"/>
      <c r="E291" s="97"/>
      <c r="F291" s="97"/>
      <c r="G291" s="97"/>
      <c r="H291" s="97"/>
      <c r="I291" s="59"/>
    </row>
    <row r="292" spans="1:12" ht="13.5" customHeight="1">
      <c r="A292" s="59"/>
      <c r="B292" s="61"/>
      <c r="C292" s="107" t="s">
        <v>106</v>
      </c>
      <c r="D292" s="107"/>
      <c r="E292" s="107"/>
      <c r="F292" s="107"/>
      <c r="G292" s="107"/>
      <c r="H292" s="107"/>
      <c r="I292" s="59"/>
    </row>
    <row r="293" spans="1:12" ht="20.25" customHeight="1">
      <c r="A293" s="59"/>
      <c r="B293" s="81"/>
      <c r="C293" s="107"/>
      <c r="D293" s="107"/>
      <c r="E293" s="107"/>
      <c r="F293" s="107"/>
      <c r="G293" s="107"/>
      <c r="H293" s="107"/>
      <c r="I293" s="59"/>
    </row>
    <row r="294" spans="1:12" ht="17.25">
      <c r="A294" s="59"/>
      <c r="B294" s="108"/>
      <c r="C294" s="108"/>
      <c r="D294" s="108"/>
      <c r="E294" s="108"/>
      <c r="F294" s="108"/>
      <c r="G294" s="108"/>
      <c r="H294" s="108"/>
      <c r="I294" s="59"/>
    </row>
    <row r="295" spans="1:12" ht="18">
      <c r="A295" s="59"/>
      <c r="B295" s="109" t="s">
        <v>105</v>
      </c>
      <c r="C295" s="109"/>
      <c r="D295" s="109"/>
      <c r="E295" s="109"/>
      <c r="F295" s="109"/>
      <c r="G295" s="109"/>
      <c r="H295" s="109"/>
      <c r="I295" s="59"/>
    </row>
    <row r="296" spans="1:12" ht="18">
      <c r="A296" s="59"/>
      <c r="B296" s="109" t="s">
        <v>108</v>
      </c>
      <c r="C296" s="109"/>
      <c r="D296" s="109"/>
      <c r="E296" s="109"/>
      <c r="F296" s="109"/>
      <c r="G296" s="109"/>
      <c r="H296" s="109"/>
      <c r="I296" s="59"/>
    </row>
    <row r="297" spans="1:12">
      <c r="A297" s="59"/>
      <c r="B297" s="103"/>
      <c r="C297" s="103"/>
      <c r="D297" s="103"/>
      <c r="E297" s="103"/>
      <c r="F297" s="103"/>
      <c r="G297" s="103"/>
      <c r="H297" s="103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110" t="s">
        <v>82</v>
      </c>
      <c r="C299" s="110"/>
      <c r="D299" s="110"/>
      <c r="E299" s="110"/>
      <c r="F299" s="110"/>
      <c r="G299" s="110"/>
      <c r="H299" s="110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110"/>
      <c r="C300" s="110"/>
      <c r="D300" s="110"/>
      <c r="E300" s="110"/>
      <c r="F300" s="110"/>
      <c r="G300" s="110"/>
      <c r="H300" s="110"/>
      <c r="I300" s="59"/>
      <c r="L300" s="54">
        <f>MONTH(K299)</f>
        <v>10</v>
      </c>
    </row>
    <row r="301" spans="1:12">
      <c r="A301" s="59"/>
      <c r="B301" s="110"/>
      <c r="C301" s="110"/>
      <c r="D301" s="110"/>
      <c r="E301" s="110"/>
      <c r="F301" s="110"/>
      <c r="G301" s="110"/>
      <c r="H301" s="110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111" t="str">
        <f>$B$1</f>
        <v>地区６</v>
      </c>
      <c r="H303" s="112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13"/>
      <c r="H304" s="114"/>
      <c r="I304" s="59"/>
    </row>
    <row r="305" spans="1:17" ht="15.75" customHeight="1" thickTop="1">
      <c r="A305" s="98">
        <f>K299</f>
        <v>45931</v>
      </c>
      <c r="B305" s="98"/>
      <c r="C305" s="99">
        <f>L299</f>
        <v>2025</v>
      </c>
      <c r="D305" s="115" t="str">
        <f>$K$3</f>
        <v>富松町、塚口町３～６丁目</v>
      </c>
      <c r="E305" s="116"/>
      <c r="F305" s="116"/>
      <c r="G305" s="116"/>
      <c r="H305" s="117"/>
      <c r="I305" s="59"/>
    </row>
    <row r="306" spans="1:17" ht="15.75" customHeight="1">
      <c r="A306" s="98"/>
      <c r="B306" s="98"/>
      <c r="C306" s="99"/>
      <c r="D306" s="118"/>
      <c r="E306" s="119"/>
      <c r="F306" s="119"/>
      <c r="G306" s="119"/>
      <c r="H306" s="120"/>
      <c r="I306" s="59"/>
    </row>
    <row r="307" spans="1:17" ht="15.75" customHeight="1">
      <c r="A307" s="59"/>
      <c r="B307" s="100" t="str">
        <f>DBCS(L300)</f>
        <v>１０</v>
      </c>
      <c r="C307" s="101" t="s">
        <v>19</v>
      </c>
      <c r="D307" s="118"/>
      <c r="E307" s="119"/>
      <c r="F307" s="119"/>
      <c r="G307" s="119"/>
      <c r="H307" s="120"/>
      <c r="I307" s="59"/>
    </row>
    <row r="308" spans="1:17" ht="15.75" customHeight="1">
      <c r="A308" s="59"/>
      <c r="B308" s="100"/>
      <c r="C308" s="101"/>
      <c r="D308" s="118"/>
      <c r="E308" s="119"/>
      <c r="F308" s="119"/>
      <c r="G308" s="119"/>
      <c r="H308" s="120"/>
      <c r="I308" s="59"/>
    </row>
    <row r="309" spans="1:17" ht="15.75" customHeight="1">
      <c r="A309" s="59"/>
      <c r="B309" s="100"/>
      <c r="C309" s="101"/>
      <c r="D309" s="118"/>
      <c r="E309" s="119"/>
      <c r="F309" s="119"/>
      <c r="G309" s="119"/>
      <c r="H309" s="120"/>
      <c r="I309" s="59"/>
      <c r="L309" s="62"/>
    </row>
    <row r="310" spans="1:17" ht="15.75" customHeight="1" thickBot="1">
      <c r="A310" s="59"/>
      <c r="B310" s="100"/>
      <c r="C310" s="101"/>
      <c r="D310" s="121"/>
      <c r="E310" s="122"/>
      <c r="F310" s="122"/>
      <c r="G310" s="122"/>
      <c r="H310" s="12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紙・衣</v>
      </c>
      <c r="F314" s="71" t="str">
        <f t="shared" ref="F314" si="486">O314</f>
        <v/>
      </c>
      <c r="G314" s="71" t="str">
        <f t="shared" ref="G314" si="487">P314</f>
        <v>燃</v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紙・衣</v>
      </c>
      <c r="O314" s="73" t="str">
        <f>IF(F313="","",
IF(IFERROR(INDEX($C$1:$H$2,1,MATCH(5,$C$2:$H$2,0)),"")=$G$1,
IFERROR(IF(WEEKDAY(F313,1)=$H$2,IF(O313=$G$3,$G$1,""),""),""),
IFERROR(INDEX($C$1:$H$2,1,MATCH(5,$C$2:$H$2,0)),"")
))</f>
        <v/>
      </c>
      <c r="P314" s="73" t="str">
        <f>IF(G313="","",
IF(IFERROR(INDEX($C$1:$H$2,1,MATCH(6,$C$2:$H$2,0)),"")=$G$1,
IFERROR(IF(WEEKDAY(G313,1)=$H$2,IF(P313=$G$3,$G$1,""),""),""),
IFERROR(INDEX($C$1:$H$2,1,MATCH(6,$C$2:$H$2,0)),"")
))</f>
        <v>燃</v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び</v>
      </c>
      <c r="D316" s="71" t="str">
        <f t="shared" ref="D316" si="503">M316</f>
        <v>燃</v>
      </c>
      <c r="E316" s="71" t="str">
        <f t="shared" ref="E316" si="504">N316</f>
        <v>紙・衣</v>
      </c>
      <c r="F316" s="71" t="str">
        <f t="shared" ref="F316" si="505">O316</f>
        <v/>
      </c>
      <c r="G316" s="71" t="str">
        <f t="shared" ref="G316" si="506">P316</f>
        <v>燃</v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び</v>
      </c>
      <c r="M316" s="73" t="str">
        <f>IF(D315="","",
IF(IFERROR(INDEX($C$1:$H$2,1,MATCH(3,$C$2:$H$2,0)),"")=$G$1,
IFERROR(IF(WEEKDAY(D315,1)=$H$2,IF(M315=$G$3,$G$1,""),""),""),
IFERROR(INDEX($C$1:$H$2,1,MATCH(3,$C$2:$H$2,0)),"")
))</f>
        <v>燃</v>
      </c>
      <c r="N316" s="73" t="str">
        <f>IF(E315="","",
IF(IFERROR(INDEX($C$1:$H$2,1,MATCH(4,$C$2:$H$2,0)),"")=$G$1,
IFERROR(IF(WEEKDAY(E315,1)=$H$2,IF(N315=$G$3,$G$1,""),""),""),
IFERROR(INDEX($C$1:$H$2,1,MATCH(4,$C$2:$H$2,0)),"")
))</f>
        <v>紙・衣</v>
      </c>
      <c r="O316" s="73" t="str">
        <f>IF(F315="","",
IF(IFERROR(INDEX($C$1:$H$2,1,MATCH(5,$C$2:$H$2,0)),"")=$G$1,
IFERROR(IF(WEEKDAY(F315,1)=$H$2,IF(O315=$G$3,$G$1,""),""),""),
IFERROR(INDEX($C$1:$H$2,1,MATCH(5,$C$2:$H$2,0)),"")
))</f>
        <v/>
      </c>
      <c r="P316" s="73" t="str">
        <f>IF(G315="","",
IF(IFERROR(INDEX($C$1:$H$2,1,MATCH(6,$C$2:$H$2,0)),"")=$G$1,
IFERROR(IF(WEEKDAY(G315,1)=$H$2,IF(P315=$G$3,$G$1,""),""),""),
IFERROR(INDEX($C$1:$H$2,1,MATCH(6,$C$2:$H$2,0)),"")
))</f>
        <v>燃</v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び</v>
      </c>
      <c r="D318" s="71" t="str">
        <f t="shared" ref="D318" si="518">M318</f>
        <v>燃</v>
      </c>
      <c r="E318" s="71" t="str">
        <f t="shared" ref="E318" si="519">N318</f>
        <v>紙・衣</v>
      </c>
      <c r="F318" s="71" t="str">
        <f t="shared" ref="F318" si="520">O318</f>
        <v/>
      </c>
      <c r="G318" s="71" t="str">
        <f t="shared" ref="G318" si="521">P318</f>
        <v>燃</v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び</v>
      </c>
      <c r="M318" s="73" t="str">
        <f>IF(D317="","",
IF(IFERROR(INDEX($C$1:$H$2,1,MATCH(3,$C$2:$H$2,0)),"")=$G$1,
IFERROR(IF(WEEKDAY(D317,1)=$H$2,IF(M317=$G$3,$G$1,""),""),""),
IFERROR(INDEX($C$1:$H$2,1,MATCH(3,$C$2:$H$2,0)),"")
))</f>
        <v>燃</v>
      </c>
      <c r="N318" s="73" t="str">
        <f>IF(E317="","",
IF(IFERROR(INDEX($C$1:$H$2,1,MATCH(4,$C$2:$H$2,0)),"")=$G$1,
IFERROR(IF(WEEKDAY(E317,1)=$H$2,IF(N317=$G$3,$G$1,""),""),""),
IFERROR(INDEX($C$1:$H$2,1,MATCH(4,$C$2:$H$2,0)),"")
))</f>
        <v>紙・衣</v>
      </c>
      <c r="O318" s="73" t="str">
        <f>IF(F317="","",
IF(IFERROR(INDEX($C$1:$H$2,1,MATCH(5,$C$2:$H$2,0)),"")=$G$1,
IFERROR(IF(WEEKDAY(F317,1)=$H$2,IF(O317=$G$3,$G$1,""),""),""),
IFERROR(INDEX($C$1:$H$2,1,MATCH(5,$C$2:$H$2,0)),"")
))</f>
        <v/>
      </c>
      <c r="P318" s="73" t="str">
        <f>IF(G317="","",
IF(IFERROR(INDEX($C$1:$H$2,1,MATCH(6,$C$2:$H$2,0)),"")=$G$1,
IFERROR(IF(WEEKDAY(G317,1)=$H$2,IF(P317=$G$3,$G$1,""),""),""),
IFERROR(INDEX($C$1:$H$2,1,MATCH(6,$C$2:$H$2,0)),"")
))</f>
        <v>燃</v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び</v>
      </c>
      <c r="D320" s="71" t="str">
        <f t="shared" ref="D320" si="533">M320</f>
        <v>燃</v>
      </c>
      <c r="E320" s="71" t="str">
        <f t="shared" ref="E320" si="534">N320</f>
        <v>紙・衣</v>
      </c>
      <c r="F320" s="71" t="str">
        <f t="shared" ref="F320" si="535">O320</f>
        <v>小・危</v>
      </c>
      <c r="G320" s="71" t="str">
        <f t="shared" ref="G320" si="536">P320</f>
        <v>燃</v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び</v>
      </c>
      <c r="M320" s="73" t="str">
        <f>IF(D319="","",
IF(IFERROR(INDEX($C$1:$H$2,1,MATCH(3,$C$2:$H$2,0)),"")=$G$1,
IFERROR(IF(WEEKDAY(D319,1)=$H$2,IF(M319=$G$3,$G$1,""),""),""),
IFERROR(INDEX($C$1:$H$2,1,MATCH(3,$C$2:$H$2,0)),"")
))</f>
        <v>燃</v>
      </c>
      <c r="N320" s="73" t="str">
        <f>IF(E319="","",
IF(IFERROR(INDEX($C$1:$H$2,1,MATCH(4,$C$2:$H$2,0)),"")=$G$1,
IFERROR(IF(WEEKDAY(E319,1)=$H$2,IF(N319=$G$3,$G$1,""),""),""),
IFERROR(INDEX($C$1:$H$2,1,MATCH(4,$C$2:$H$2,0)),"")
))</f>
        <v>紙・衣</v>
      </c>
      <c r="O320" s="73" t="str">
        <f>IF(F319="","",
IF(IFERROR(INDEX($C$1:$H$2,1,MATCH(5,$C$2:$H$2,0)),"")=$G$1,
IFERROR(IF(WEEKDAY(F319,1)=$H$2,IF(O319=$G$3,$G$1,""),""),""),
IFERROR(INDEX($C$1:$H$2,1,MATCH(5,$C$2:$H$2,0)),"")
))</f>
        <v>小・危</v>
      </c>
      <c r="P320" s="73" t="str">
        <f>IF(G319="","",
IF(IFERROR(INDEX($C$1:$H$2,1,MATCH(6,$C$2:$H$2,0)),"")=$G$1,
IFERROR(IF(WEEKDAY(G319,1)=$H$2,IF(P319=$G$3,$G$1,""),""),""),
IFERROR(INDEX($C$1:$H$2,1,MATCH(6,$C$2:$H$2,0)),"")
))</f>
        <v>燃</v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び</v>
      </c>
      <c r="D322" s="71" t="str">
        <f t="shared" ref="D322" si="545">M322</f>
        <v>燃</v>
      </c>
      <c r="E322" s="71" t="str">
        <f t="shared" ref="E322" si="546">N322</f>
        <v>紙・衣</v>
      </c>
      <c r="F322" s="71" t="str">
        <f t="shared" ref="F322" si="547">O322</f>
        <v/>
      </c>
      <c r="G322" s="71" t="str">
        <f t="shared" ref="G322" si="548">P322</f>
        <v>燃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び</v>
      </c>
      <c r="M322" s="73" t="str">
        <f>IF(D321="","",
IF(IFERROR(INDEX($C$1:$H$2,1,MATCH(3,$C$2:$H$2,0)),"")=$G$1,
IFERROR(IF(WEEKDAY(D321,1)=$H$2,IF(M321=$G$3,$G$1,""),""),""),
IFERROR(INDEX($C$1:$H$2,1,MATCH(3,$C$2:$H$2,0)),"")
))</f>
        <v>燃</v>
      </c>
      <c r="N322" s="73" t="str">
        <f>IF(E321="","",
IF(IFERROR(INDEX($C$1:$H$2,1,MATCH(4,$C$2:$H$2,0)),"")=$G$1,
IFERROR(IF(WEEKDAY(E321,1)=$H$2,IF(N321=$G$3,$G$1,""),""),""),
IFERROR(INDEX($C$1:$H$2,1,MATCH(4,$C$2:$H$2,0)),"")
))</f>
        <v>紙・衣</v>
      </c>
      <c r="O322" s="73" t="str">
        <f>IF(F321="","",
IF(IFERROR(INDEX($C$1:$H$2,1,MATCH(5,$C$2:$H$2,0)),"")=$G$1,
IFERROR(IF(WEEKDAY(F321,1)=$H$2,IF(O321=$G$3,$G$1,""),""),""),
IFERROR(INDEX($C$1:$H$2,1,MATCH(5,$C$2:$H$2,0)),"")
))</f>
        <v/>
      </c>
      <c r="P322" s="73" t="str">
        <f>IF(G321="","",
IF(IFERROR(INDEX($C$1:$H$2,1,MATCH(6,$C$2:$H$2,0)),"")=$G$1,
IFERROR(IF(WEEKDAY(G321,1)=$H$2,IF(P321=$G$3,$G$1,""),""),""),
IFERROR(INDEX($C$1:$H$2,1,MATCH(6,$C$2:$H$2,0)),"")
))</f>
        <v>燃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02" t="s">
        <v>71</v>
      </c>
      <c r="D326" s="97" t="s">
        <v>72</v>
      </c>
      <c r="E326" s="97"/>
      <c r="F326" s="97"/>
      <c r="G326" s="97"/>
      <c r="H326" s="97"/>
      <c r="I326" s="59"/>
    </row>
    <row r="327" spans="1:17">
      <c r="A327" s="59"/>
      <c r="B327" s="59"/>
      <c r="C327" s="102"/>
      <c r="D327" s="97"/>
      <c r="E327" s="97"/>
      <c r="F327" s="97"/>
      <c r="G327" s="97"/>
      <c r="H327" s="97"/>
      <c r="I327" s="59"/>
    </row>
    <row r="328" spans="1:17">
      <c r="A328" s="59"/>
      <c r="B328" s="59"/>
      <c r="C328" s="104" t="s">
        <v>73</v>
      </c>
      <c r="D328" s="97" t="s">
        <v>74</v>
      </c>
      <c r="E328" s="97"/>
      <c r="F328" s="97"/>
      <c r="G328" s="97"/>
      <c r="H328" s="97"/>
      <c r="I328" s="59"/>
    </row>
    <row r="329" spans="1:17">
      <c r="A329" s="59"/>
      <c r="B329" s="59"/>
      <c r="C329" s="104"/>
      <c r="D329" s="97"/>
      <c r="E329" s="97"/>
      <c r="F329" s="97"/>
      <c r="G329" s="97"/>
      <c r="H329" s="97"/>
      <c r="I329" s="59"/>
    </row>
    <row r="330" spans="1:17">
      <c r="A330" s="59"/>
      <c r="B330" s="59"/>
      <c r="C330" s="105" t="s">
        <v>75</v>
      </c>
      <c r="D330" s="106" t="s">
        <v>76</v>
      </c>
      <c r="E330" s="106"/>
      <c r="F330" s="106"/>
      <c r="G330" s="106"/>
      <c r="H330" s="106"/>
      <c r="I330" s="59"/>
    </row>
    <row r="331" spans="1:17">
      <c r="A331" s="59"/>
      <c r="B331" s="59"/>
      <c r="C331" s="105"/>
      <c r="D331" s="106"/>
      <c r="E331" s="106"/>
      <c r="F331" s="106"/>
      <c r="G331" s="106"/>
      <c r="H331" s="106"/>
      <c r="I331" s="59"/>
    </row>
    <row r="332" spans="1:17">
      <c r="A332" s="59"/>
      <c r="B332" s="59"/>
      <c r="C332" s="96" t="s">
        <v>77</v>
      </c>
      <c r="D332" s="97" t="s">
        <v>78</v>
      </c>
      <c r="E332" s="97"/>
      <c r="F332" s="97"/>
      <c r="G332" s="97"/>
      <c r="H332" s="97"/>
      <c r="I332" s="59"/>
    </row>
    <row r="333" spans="1:17">
      <c r="A333" s="59"/>
      <c r="B333" s="59"/>
      <c r="C333" s="96"/>
      <c r="D333" s="97"/>
      <c r="E333" s="97"/>
      <c r="F333" s="97"/>
      <c r="G333" s="97"/>
      <c r="H333" s="97"/>
      <c r="I333" s="59"/>
    </row>
    <row r="334" spans="1:17" ht="13.5" customHeight="1">
      <c r="A334" s="59"/>
      <c r="B334" s="61"/>
      <c r="C334" s="107" t="s">
        <v>106</v>
      </c>
      <c r="D334" s="107"/>
      <c r="E334" s="107"/>
      <c r="F334" s="107"/>
      <c r="G334" s="107"/>
      <c r="H334" s="107"/>
      <c r="I334" s="59"/>
    </row>
    <row r="335" spans="1:17" ht="20.25" customHeight="1">
      <c r="A335" s="59"/>
      <c r="B335" s="81"/>
      <c r="C335" s="107"/>
      <c r="D335" s="107"/>
      <c r="E335" s="107"/>
      <c r="F335" s="107"/>
      <c r="G335" s="107"/>
      <c r="H335" s="107"/>
      <c r="I335" s="59"/>
    </row>
    <row r="336" spans="1:17" ht="17.25">
      <c r="A336" s="59"/>
      <c r="B336" s="108"/>
      <c r="C336" s="108"/>
      <c r="D336" s="108"/>
      <c r="E336" s="108"/>
      <c r="F336" s="108"/>
      <c r="G336" s="108"/>
      <c r="H336" s="108"/>
      <c r="I336" s="59"/>
    </row>
    <row r="337" spans="1:12" ht="18">
      <c r="A337" s="59"/>
      <c r="B337" s="109" t="s">
        <v>105</v>
      </c>
      <c r="C337" s="109"/>
      <c r="D337" s="109"/>
      <c r="E337" s="109"/>
      <c r="F337" s="109"/>
      <c r="G337" s="109"/>
      <c r="H337" s="109"/>
      <c r="I337" s="59"/>
    </row>
    <row r="338" spans="1:12" ht="18">
      <c r="A338" s="59"/>
      <c r="B338" s="109" t="s">
        <v>108</v>
      </c>
      <c r="C338" s="109"/>
      <c r="D338" s="109"/>
      <c r="E338" s="109"/>
      <c r="F338" s="109"/>
      <c r="G338" s="109"/>
      <c r="H338" s="109"/>
      <c r="I338" s="59"/>
    </row>
    <row r="339" spans="1:12">
      <c r="A339" s="59"/>
      <c r="B339" s="103"/>
      <c r="C339" s="103"/>
      <c r="D339" s="103"/>
      <c r="E339" s="103"/>
      <c r="F339" s="103"/>
      <c r="G339" s="103"/>
      <c r="H339" s="103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110" t="s">
        <v>82</v>
      </c>
      <c r="C341" s="110"/>
      <c r="D341" s="110"/>
      <c r="E341" s="110"/>
      <c r="F341" s="110"/>
      <c r="G341" s="110"/>
      <c r="H341" s="110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110"/>
      <c r="C342" s="110"/>
      <c r="D342" s="110"/>
      <c r="E342" s="110"/>
      <c r="F342" s="110"/>
      <c r="G342" s="110"/>
      <c r="H342" s="110"/>
      <c r="I342" s="59"/>
      <c r="L342" s="54">
        <f>MONTH(K341)</f>
        <v>11</v>
      </c>
    </row>
    <row r="343" spans="1:12">
      <c r="A343" s="59"/>
      <c r="B343" s="110"/>
      <c r="C343" s="110"/>
      <c r="D343" s="110"/>
      <c r="E343" s="110"/>
      <c r="F343" s="110"/>
      <c r="G343" s="110"/>
      <c r="H343" s="110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111" t="str">
        <f>$B$1</f>
        <v>地区６</v>
      </c>
      <c r="H345" s="112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13"/>
      <c r="H346" s="114"/>
      <c r="I346" s="59"/>
      <c r="K346" s="74"/>
      <c r="L346" s="75"/>
    </row>
    <row r="347" spans="1:12" ht="15.75" customHeight="1" thickTop="1">
      <c r="A347" s="98">
        <f>K341</f>
        <v>45962</v>
      </c>
      <c r="B347" s="98"/>
      <c r="C347" s="99">
        <f>L341</f>
        <v>2025</v>
      </c>
      <c r="D347" s="115" t="str">
        <f>$K$3</f>
        <v>富松町、塚口町３～６丁目</v>
      </c>
      <c r="E347" s="116"/>
      <c r="F347" s="116"/>
      <c r="G347" s="116"/>
      <c r="H347" s="117"/>
      <c r="I347" s="59"/>
      <c r="K347" s="76"/>
      <c r="L347" s="77"/>
    </row>
    <row r="348" spans="1:12" ht="15.75" customHeight="1">
      <c r="A348" s="98"/>
      <c r="B348" s="98"/>
      <c r="C348" s="99"/>
      <c r="D348" s="118"/>
      <c r="E348" s="119"/>
      <c r="F348" s="119"/>
      <c r="G348" s="119"/>
      <c r="H348" s="120"/>
      <c r="I348" s="59"/>
    </row>
    <row r="349" spans="1:12" ht="15.75" customHeight="1">
      <c r="A349" s="59"/>
      <c r="B349" s="100" t="str">
        <f>DBCS(L342)</f>
        <v>１１</v>
      </c>
      <c r="C349" s="101" t="s">
        <v>19</v>
      </c>
      <c r="D349" s="118"/>
      <c r="E349" s="119"/>
      <c r="F349" s="119"/>
      <c r="G349" s="119"/>
      <c r="H349" s="120"/>
      <c r="I349" s="59"/>
    </row>
    <row r="350" spans="1:12" ht="15.75" customHeight="1">
      <c r="A350" s="59"/>
      <c r="B350" s="100"/>
      <c r="C350" s="101"/>
      <c r="D350" s="118"/>
      <c r="E350" s="119"/>
      <c r="F350" s="119"/>
      <c r="G350" s="119"/>
      <c r="H350" s="120"/>
      <c r="I350" s="59"/>
    </row>
    <row r="351" spans="1:12" ht="15.75" customHeight="1">
      <c r="A351" s="59"/>
      <c r="B351" s="100"/>
      <c r="C351" s="101"/>
      <c r="D351" s="118"/>
      <c r="E351" s="119"/>
      <c r="F351" s="119"/>
      <c r="G351" s="119"/>
      <c r="H351" s="120"/>
      <c r="I351" s="59"/>
      <c r="L351" s="62"/>
    </row>
    <row r="352" spans="1:12" ht="15.75" customHeight="1" thickBot="1">
      <c r="A352" s="59"/>
      <c r="B352" s="100"/>
      <c r="C352" s="101"/>
      <c r="D352" s="121"/>
      <c r="E352" s="122"/>
      <c r="F352" s="122"/>
      <c r="G352" s="122"/>
      <c r="H352" s="12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び</v>
      </c>
      <c r="D358" s="71" t="str">
        <f t="shared" ref="D358" si="578">M358</f>
        <v>燃</v>
      </c>
      <c r="E358" s="71" t="str">
        <f t="shared" ref="E358" si="579">N358</f>
        <v>紙・衣</v>
      </c>
      <c r="F358" s="71" t="str">
        <f t="shared" ref="F358" si="580">O358</f>
        <v/>
      </c>
      <c r="G358" s="71" t="str">
        <f t="shared" ref="G358" si="581">P358</f>
        <v>燃</v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び</v>
      </c>
      <c r="M358" s="73" t="str">
        <f>IF(D357="","",
IF(IFERROR(INDEX($C$1:$H$2,1,MATCH(3,$C$2:$H$2,0)),"")=$G$1,
IFERROR(IF(WEEKDAY(D357,1)=$H$2,IF(M357=$G$3,$G$1,""),""),""),
IFERROR(INDEX($C$1:$H$2,1,MATCH(3,$C$2:$H$2,0)),"")
))</f>
        <v>燃</v>
      </c>
      <c r="N358" s="73" t="str">
        <f>IF(E357="","",
IF(IFERROR(INDEX($C$1:$H$2,1,MATCH(4,$C$2:$H$2,0)),"")=$G$1,
IFERROR(IF(WEEKDAY(E357,1)=$H$2,IF(N357=$G$3,$G$1,""),""),""),
IFERROR(INDEX($C$1:$H$2,1,MATCH(4,$C$2:$H$2,0)),"")
))</f>
        <v>紙・衣</v>
      </c>
      <c r="O358" s="73" t="str">
        <f>IF(F357="","",
IF(IFERROR(INDEX($C$1:$H$2,1,MATCH(5,$C$2:$H$2,0)),"")=$G$1,
IFERROR(IF(WEEKDAY(F357,1)=$H$2,IF(O357=$G$3,$G$1,""),""),""),
IFERROR(INDEX($C$1:$H$2,1,MATCH(5,$C$2:$H$2,0)),"")
))</f>
        <v/>
      </c>
      <c r="P358" s="73" t="str">
        <f>IF(G357="","",
IF(IFERROR(INDEX($C$1:$H$2,1,MATCH(6,$C$2:$H$2,0)),"")=$G$1,
IFERROR(IF(WEEKDAY(G357,1)=$H$2,IF(P357=$G$3,$G$1,""),""),""),
IFERROR(INDEX($C$1:$H$2,1,MATCH(6,$C$2:$H$2,0)),"")
))</f>
        <v>燃</v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び</v>
      </c>
      <c r="D360" s="71" t="str">
        <f t="shared" ref="D360" si="593">M360</f>
        <v>燃</v>
      </c>
      <c r="E360" s="71" t="str">
        <f t="shared" ref="E360" si="594">N360</f>
        <v>紙・衣</v>
      </c>
      <c r="F360" s="71" t="str">
        <f t="shared" ref="F360" si="595">O360</f>
        <v/>
      </c>
      <c r="G360" s="71" t="str">
        <f t="shared" ref="G360" si="596">P360</f>
        <v>燃</v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び</v>
      </c>
      <c r="M360" s="73" t="str">
        <f>IF(D359="","",
IF(IFERROR(INDEX($C$1:$H$2,1,MATCH(3,$C$2:$H$2,0)),"")=$G$1,
IFERROR(IF(WEEKDAY(D359,1)=$H$2,IF(M359=$G$3,$G$1,""),""),""),
IFERROR(INDEX($C$1:$H$2,1,MATCH(3,$C$2:$H$2,0)),"")
))</f>
        <v>燃</v>
      </c>
      <c r="N360" s="73" t="str">
        <f>IF(E359="","",
IF(IFERROR(INDEX($C$1:$H$2,1,MATCH(4,$C$2:$H$2,0)),"")=$G$1,
IFERROR(IF(WEEKDAY(E359,1)=$H$2,IF(N359=$G$3,$G$1,""),""),""),
IFERROR(INDEX($C$1:$H$2,1,MATCH(4,$C$2:$H$2,0)),"")
))</f>
        <v>紙・衣</v>
      </c>
      <c r="O360" s="73" t="str">
        <f>IF(F359="","",
IF(IFERROR(INDEX($C$1:$H$2,1,MATCH(5,$C$2:$H$2,0)),"")=$G$1,
IFERROR(IF(WEEKDAY(F359,1)=$H$2,IF(O359=$G$3,$G$1,""),""),""),
IFERROR(INDEX($C$1:$H$2,1,MATCH(5,$C$2:$H$2,0)),"")
))</f>
        <v/>
      </c>
      <c r="P360" s="73" t="str">
        <f>IF(G359="","",
IF(IFERROR(INDEX($C$1:$H$2,1,MATCH(6,$C$2:$H$2,0)),"")=$G$1,
IFERROR(IF(WEEKDAY(G359,1)=$H$2,IF(P359=$G$3,$G$1,""),""),""),
IFERROR(INDEX($C$1:$H$2,1,MATCH(6,$C$2:$H$2,0)),"")
))</f>
        <v>燃</v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び</v>
      </c>
      <c r="D362" s="71" t="str">
        <f t="shared" si="606"/>
        <v>燃</v>
      </c>
      <c r="E362" s="71" t="str">
        <f t="shared" si="606"/>
        <v>紙・衣</v>
      </c>
      <c r="F362" s="71" t="str">
        <f t="shared" si="606"/>
        <v/>
      </c>
      <c r="G362" s="71" t="str">
        <f t="shared" si="606"/>
        <v>燃</v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び</v>
      </c>
      <c r="M362" s="73" t="str">
        <f>IF(D361="","",
IF(IFERROR(INDEX($C$1:$H$2,1,MATCH(3,$C$2:$H$2,0)),"")=$G$1,
IFERROR(IF(WEEKDAY(D361,1)=$H$2,IF(M361=$G$3,$G$1,""),""),""),
IFERROR(INDEX($C$1:$H$2,1,MATCH(3,$C$2:$H$2,0)),"")
))</f>
        <v>燃</v>
      </c>
      <c r="N362" s="73" t="str">
        <f>IF(E361="","",
IF(IFERROR(INDEX($C$1:$H$2,1,MATCH(4,$C$2:$H$2,0)),"")=$G$1,
IFERROR(IF(WEEKDAY(E361,1)=$H$2,IF(N361=$G$3,$G$1,""),""),""),
IFERROR(INDEX($C$1:$H$2,1,MATCH(4,$C$2:$H$2,0)),"")
))</f>
        <v>紙・衣</v>
      </c>
      <c r="O362" s="73" t="str">
        <f>IF(F361="","",
IF(IFERROR(INDEX($C$1:$H$2,1,MATCH(5,$C$2:$H$2,0)),"")=$G$1,
IFERROR(IF(WEEKDAY(F361,1)=$H$2,IF(O361=$G$3,$G$1,""),""),""),
IFERROR(INDEX($C$1:$H$2,1,MATCH(5,$C$2:$H$2,0)),"")
))</f>
        <v/>
      </c>
      <c r="P362" s="73" t="str">
        <f>IF(G361="","",
IF(IFERROR(INDEX($C$1:$H$2,1,MATCH(6,$C$2:$H$2,0)),"")=$G$1,
IFERROR(IF(WEEKDAY(G361,1)=$H$2,IF(P361=$G$3,$G$1,""),""),""),
IFERROR(INDEX($C$1:$H$2,1,MATCH(6,$C$2:$H$2,0)),"")
))</f>
        <v>燃</v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び</v>
      </c>
      <c r="D364" s="71" t="str">
        <f t="shared" si="612"/>
        <v>燃</v>
      </c>
      <c r="E364" s="71" t="str">
        <f t="shared" si="612"/>
        <v>紙・衣</v>
      </c>
      <c r="F364" s="71" t="str">
        <f t="shared" si="612"/>
        <v>小・危</v>
      </c>
      <c r="G364" s="71" t="str">
        <f t="shared" si="612"/>
        <v>燃</v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び</v>
      </c>
      <c r="M364" s="73" t="str">
        <f>IF(D363="","",
IF(IFERROR(INDEX($C$1:$H$2,1,MATCH(3,$C$2:$H$2,0)),"")=$G$1,
IFERROR(IF(WEEKDAY(D363,1)=$H$2,IF(M363=$G$3,$G$1,""),""),""),
IFERROR(INDEX($C$1:$H$2,1,MATCH(3,$C$2:$H$2,0)),"")
))</f>
        <v>燃</v>
      </c>
      <c r="N364" s="73" t="str">
        <f>IF(E363="","",
IF(IFERROR(INDEX($C$1:$H$2,1,MATCH(4,$C$2:$H$2,0)),"")=$G$1,
IFERROR(IF(WEEKDAY(E363,1)=$H$2,IF(N363=$G$3,$G$1,""),""),""),
IFERROR(INDEX($C$1:$H$2,1,MATCH(4,$C$2:$H$2,0)),"")
))</f>
        <v>紙・衣</v>
      </c>
      <c r="O364" s="73" t="str">
        <f>IF(F363="","",
IF(IFERROR(INDEX($C$1:$H$2,1,MATCH(5,$C$2:$H$2,0)),"")=$G$1,
IFERROR(IF(WEEKDAY(F363,1)=$H$2,IF(O363=$G$3,$G$1,""),""),""),
IFERROR(INDEX($C$1:$H$2,1,MATCH(5,$C$2:$H$2,0)),"")
))</f>
        <v>小・危</v>
      </c>
      <c r="P364" s="73" t="str">
        <f>IF(G363="","",
IF(IFERROR(INDEX($C$1:$H$2,1,MATCH(6,$C$2:$H$2,0)),"")=$G$1,
IFERROR(IF(WEEKDAY(G363,1)=$H$2,IF(P363=$G$3,$G$1,""),""),""),
IFERROR(INDEX($C$1:$H$2,1,MATCH(6,$C$2:$H$2,0)),"")
))</f>
        <v>燃</v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02" t="s">
        <v>71</v>
      </c>
      <c r="D368" s="97" t="s">
        <v>72</v>
      </c>
      <c r="E368" s="97"/>
      <c r="F368" s="97"/>
      <c r="G368" s="97"/>
      <c r="H368" s="97"/>
      <c r="I368" s="59"/>
    </row>
    <row r="369" spans="1:12">
      <c r="A369" s="59"/>
      <c r="B369" s="59"/>
      <c r="C369" s="102"/>
      <c r="D369" s="97"/>
      <c r="E369" s="97"/>
      <c r="F369" s="97"/>
      <c r="G369" s="97"/>
      <c r="H369" s="97"/>
      <c r="I369" s="59"/>
    </row>
    <row r="370" spans="1:12">
      <c r="A370" s="59"/>
      <c r="B370" s="59"/>
      <c r="C370" s="104" t="s">
        <v>73</v>
      </c>
      <c r="D370" s="97" t="s">
        <v>74</v>
      </c>
      <c r="E370" s="97"/>
      <c r="F370" s="97"/>
      <c r="G370" s="97"/>
      <c r="H370" s="97"/>
      <c r="I370" s="59"/>
    </row>
    <row r="371" spans="1:12">
      <c r="A371" s="59"/>
      <c r="B371" s="59"/>
      <c r="C371" s="104"/>
      <c r="D371" s="97"/>
      <c r="E371" s="97"/>
      <c r="F371" s="97"/>
      <c r="G371" s="97"/>
      <c r="H371" s="97"/>
      <c r="I371" s="59"/>
    </row>
    <row r="372" spans="1:12">
      <c r="A372" s="59"/>
      <c r="B372" s="59"/>
      <c r="C372" s="105" t="s">
        <v>75</v>
      </c>
      <c r="D372" s="106" t="s">
        <v>76</v>
      </c>
      <c r="E372" s="106"/>
      <c r="F372" s="106"/>
      <c r="G372" s="106"/>
      <c r="H372" s="106"/>
      <c r="I372" s="59"/>
    </row>
    <row r="373" spans="1:12">
      <c r="A373" s="59"/>
      <c r="B373" s="59"/>
      <c r="C373" s="105"/>
      <c r="D373" s="106"/>
      <c r="E373" s="106"/>
      <c r="F373" s="106"/>
      <c r="G373" s="106"/>
      <c r="H373" s="106"/>
      <c r="I373" s="59"/>
    </row>
    <row r="374" spans="1:12">
      <c r="A374" s="59"/>
      <c r="B374" s="59"/>
      <c r="C374" s="96" t="s">
        <v>77</v>
      </c>
      <c r="D374" s="97" t="s">
        <v>78</v>
      </c>
      <c r="E374" s="97"/>
      <c r="F374" s="97"/>
      <c r="G374" s="97"/>
      <c r="H374" s="97"/>
      <c r="I374" s="59"/>
    </row>
    <row r="375" spans="1:12">
      <c r="A375" s="59"/>
      <c r="B375" s="59"/>
      <c r="C375" s="96"/>
      <c r="D375" s="97"/>
      <c r="E375" s="97"/>
      <c r="F375" s="97"/>
      <c r="G375" s="97"/>
      <c r="H375" s="97"/>
      <c r="I375" s="59"/>
    </row>
    <row r="376" spans="1:12" ht="13.5" customHeight="1">
      <c r="A376" s="59"/>
      <c r="B376" s="61"/>
      <c r="C376" s="107" t="s">
        <v>106</v>
      </c>
      <c r="D376" s="107"/>
      <c r="E376" s="107"/>
      <c r="F376" s="107"/>
      <c r="G376" s="107"/>
      <c r="H376" s="107"/>
      <c r="I376" s="59"/>
    </row>
    <row r="377" spans="1:12" ht="20.25" customHeight="1">
      <c r="A377" s="59"/>
      <c r="B377" s="81"/>
      <c r="C377" s="107"/>
      <c r="D377" s="107"/>
      <c r="E377" s="107"/>
      <c r="F377" s="107"/>
      <c r="G377" s="107"/>
      <c r="H377" s="107"/>
      <c r="I377" s="59"/>
    </row>
    <row r="378" spans="1:12" ht="17.25">
      <c r="A378" s="59"/>
      <c r="B378" s="108"/>
      <c r="C378" s="108"/>
      <c r="D378" s="108"/>
      <c r="E378" s="108"/>
      <c r="F378" s="108"/>
      <c r="G378" s="108"/>
      <c r="H378" s="108"/>
      <c r="I378" s="59"/>
    </row>
    <row r="379" spans="1:12" ht="18">
      <c r="A379" s="59"/>
      <c r="B379" s="109" t="s">
        <v>105</v>
      </c>
      <c r="C379" s="109"/>
      <c r="D379" s="109"/>
      <c r="E379" s="109"/>
      <c r="F379" s="109"/>
      <c r="G379" s="109"/>
      <c r="H379" s="109"/>
      <c r="I379" s="59"/>
    </row>
    <row r="380" spans="1:12" ht="18">
      <c r="A380" s="59"/>
      <c r="B380" s="109" t="s">
        <v>108</v>
      </c>
      <c r="C380" s="109"/>
      <c r="D380" s="109"/>
      <c r="E380" s="109"/>
      <c r="F380" s="109"/>
      <c r="G380" s="109"/>
      <c r="H380" s="109"/>
      <c r="I380" s="59"/>
    </row>
    <row r="381" spans="1:12">
      <c r="A381" s="59"/>
      <c r="B381" s="103"/>
      <c r="C381" s="103"/>
      <c r="D381" s="103"/>
      <c r="E381" s="103"/>
      <c r="F381" s="103"/>
      <c r="G381" s="103"/>
      <c r="H381" s="103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110" t="s">
        <v>82</v>
      </c>
      <c r="C383" s="110"/>
      <c r="D383" s="110"/>
      <c r="E383" s="110"/>
      <c r="F383" s="110"/>
      <c r="G383" s="110"/>
      <c r="H383" s="110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110"/>
      <c r="C384" s="110"/>
      <c r="D384" s="110"/>
      <c r="E384" s="110"/>
      <c r="F384" s="110"/>
      <c r="G384" s="110"/>
      <c r="H384" s="110"/>
      <c r="I384" s="59"/>
      <c r="L384" s="54">
        <f>MONTH(K383)</f>
        <v>12</v>
      </c>
    </row>
    <row r="385" spans="1:17">
      <c r="A385" s="59"/>
      <c r="B385" s="110"/>
      <c r="C385" s="110"/>
      <c r="D385" s="110"/>
      <c r="E385" s="110"/>
      <c r="F385" s="110"/>
      <c r="G385" s="110"/>
      <c r="H385" s="110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111" t="str">
        <f>$B$1</f>
        <v>地区６</v>
      </c>
      <c r="H387" s="112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13"/>
      <c r="H388" s="114"/>
      <c r="I388" s="59"/>
      <c r="K388" s="78"/>
      <c r="L388" s="55"/>
    </row>
    <row r="389" spans="1:17" ht="15.75" customHeight="1" thickTop="1">
      <c r="A389" s="98">
        <f>K383</f>
        <v>45992</v>
      </c>
      <c r="B389" s="98"/>
      <c r="C389" s="99">
        <f>L383</f>
        <v>2025</v>
      </c>
      <c r="D389" s="115" t="str">
        <f>$K$3</f>
        <v>富松町、塚口町３～６丁目</v>
      </c>
      <c r="E389" s="116"/>
      <c r="F389" s="116"/>
      <c r="G389" s="116"/>
      <c r="H389" s="117"/>
      <c r="I389" s="59"/>
    </row>
    <row r="390" spans="1:17" ht="15.75" customHeight="1">
      <c r="A390" s="98"/>
      <c r="B390" s="98"/>
      <c r="C390" s="99"/>
      <c r="D390" s="118"/>
      <c r="E390" s="119"/>
      <c r="F390" s="119"/>
      <c r="G390" s="119"/>
      <c r="H390" s="120"/>
      <c r="I390" s="59"/>
    </row>
    <row r="391" spans="1:17" ht="15.75" customHeight="1">
      <c r="A391" s="59"/>
      <c r="B391" s="100" t="str">
        <f>DBCS(L384)</f>
        <v>１２</v>
      </c>
      <c r="C391" s="101" t="s">
        <v>19</v>
      </c>
      <c r="D391" s="118"/>
      <c r="E391" s="119"/>
      <c r="F391" s="119"/>
      <c r="G391" s="119"/>
      <c r="H391" s="120"/>
      <c r="I391" s="59"/>
    </row>
    <row r="392" spans="1:17" ht="15.75" customHeight="1">
      <c r="A392" s="59"/>
      <c r="B392" s="100"/>
      <c r="C392" s="101"/>
      <c r="D392" s="118"/>
      <c r="E392" s="119"/>
      <c r="F392" s="119"/>
      <c r="G392" s="119"/>
      <c r="H392" s="120"/>
      <c r="I392" s="59"/>
    </row>
    <row r="393" spans="1:17" ht="15.75" customHeight="1">
      <c r="A393" s="59"/>
      <c r="B393" s="100"/>
      <c r="C393" s="101"/>
      <c r="D393" s="118"/>
      <c r="E393" s="119"/>
      <c r="F393" s="119"/>
      <c r="G393" s="119"/>
      <c r="H393" s="120"/>
      <c r="I393" s="59"/>
      <c r="L393" s="62"/>
    </row>
    <row r="394" spans="1:17" ht="15.75" customHeight="1" thickBot="1">
      <c r="A394" s="59"/>
      <c r="B394" s="100"/>
      <c r="C394" s="101"/>
      <c r="D394" s="121"/>
      <c r="E394" s="122"/>
      <c r="F394" s="122"/>
      <c r="G394" s="122"/>
      <c r="H394" s="12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び</v>
      </c>
      <c r="D398" s="71" t="str">
        <f t="shared" si="619"/>
        <v>燃</v>
      </c>
      <c r="E398" s="71" t="str">
        <f t="shared" si="619"/>
        <v>紙・衣</v>
      </c>
      <c r="F398" s="71" t="str">
        <f t="shared" si="619"/>
        <v/>
      </c>
      <c r="G398" s="71" t="str">
        <f t="shared" si="619"/>
        <v>燃</v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び</v>
      </c>
      <c r="M398" s="73" t="str">
        <f>IF(D397="","",
IF(IFERROR(INDEX($C$1:$H$2,1,MATCH(3,$C$2:$H$2,0)),"")=$G$1,
IFERROR(IF(WEEKDAY(D397,1)=$H$2,IF(M397=$G$3,$G$1,""),""),""),
IFERROR(INDEX($C$1:$H$2,1,MATCH(3,$C$2:$H$2,0)),"")
))</f>
        <v>燃</v>
      </c>
      <c r="N398" s="73" t="str">
        <f>IF(E397="","",
IF(IFERROR(INDEX($C$1:$H$2,1,MATCH(4,$C$2:$H$2,0)),"")=$G$1,
IFERROR(IF(WEEKDAY(E397,1)=$H$2,IF(N397=$G$3,$G$1,""),""),""),
IFERROR(INDEX($C$1:$H$2,1,MATCH(4,$C$2:$H$2,0)),"")
))</f>
        <v>紙・衣</v>
      </c>
      <c r="O398" s="73" t="str">
        <f>IF(F397="","",
IF(IFERROR(INDEX($C$1:$H$2,1,MATCH(5,$C$2:$H$2,0)),"")=$G$1,
IFERROR(IF(WEEKDAY(F397,1)=$H$2,IF(O397=$G$3,$G$1,""),""),""),
IFERROR(INDEX($C$1:$H$2,1,MATCH(5,$C$2:$H$2,0)),"")
))</f>
        <v/>
      </c>
      <c r="P398" s="73" t="str">
        <f>IF(G397="","",
IF(IFERROR(INDEX($C$1:$H$2,1,MATCH(6,$C$2:$H$2,0)),"")=$G$1,
IFERROR(IF(WEEKDAY(G397,1)=$H$2,IF(P397=$G$3,$G$1,""),""),""),
IFERROR(INDEX($C$1:$H$2,1,MATCH(6,$C$2:$H$2,0)),"")
))</f>
        <v>燃</v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び</v>
      </c>
      <c r="D400" s="71" t="str">
        <f t="shared" si="632"/>
        <v>燃</v>
      </c>
      <c r="E400" s="71" t="str">
        <f t="shared" si="632"/>
        <v>紙・衣</v>
      </c>
      <c r="F400" s="71" t="str">
        <f t="shared" si="632"/>
        <v/>
      </c>
      <c r="G400" s="71" t="str">
        <f t="shared" si="632"/>
        <v>燃</v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び</v>
      </c>
      <c r="M400" s="73" t="str">
        <f>IF(D399="","",
IF(IFERROR(INDEX($C$1:$H$2,1,MATCH(3,$C$2:$H$2,0)),"")=$G$1,
IFERROR(IF(WEEKDAY(D399,1)=$H$2,IF(M399=$G$3,$G$1,""),""),""),
IFERROR(INDEX($C$1:$H$2,1,MATCH(3,$C$2:$H$2,0)),"")
))</f>
        <v>燃</v>
      </c>
      <c r="N400" s="73" t="str">
        <f>IF(E399="","",
IF(IFERROR(INDEX($C$1:$H$2,1,MATCH(4,$C$2:$H$2,0)),"")=$G$1,
IFERROR(IF(WEEKDAY(E399,1)=$H$2,IF(N399=$G$3,$G$1,""),""),""),
IFERROR(INDEX($C$1:$H$2,1,MATCH(4,$C$2:$H$2,0)),"")
))</f>
        <v>紙・衣</v>
      </c>
      <c r="O400" s="73" t="str">
        <f>IF(F399="","",
IF(IFERROR(INDEX($C$1:$H$2,1,MATCH(5,$C$2:$H$2,0)),"")=$G$1,
IFERROR(IF(WEEKDAY(F399,1)=$H$2,IF(O399=$G$3,$G$1,""),""),""),
IFERROR(INDEX($C$1:$H$2,1,MATCH(5,$C$2:$H$2,0)),"")
))</f>
        <v/>
      </c>
      <c r="P400" s="73" t="str">
        <f>IF(G399="","",
IF(IFERROR(INDEX($C$1:$H$2,1,MATCH(6,$C$2:$H$2,0)),"")=$G$1,
IFERROR(IF(WEEKDAY(G399,1)=$H$2,IF(P399=$G$3,$G$1,""),""),""),
IFERROR(INDEX($C$1:$H$2,1,MATCH(6,$C$2:$H$2,0)),"")
))</f>
        <v>燃</v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び</v>
      </c>
      <c r="D402" s="71" t="str">
        <f t="shared" si="641"/>
        <v>燃</v>
      </c>
      <c r="E402" s="71" t="str">
        <f t="shared" si="641"/>
        <v>紙・衣</v>
      </c>
      <c r="F402" s="71" t="str">
        <f t="shared" si="641"/>
        <v/>
      </c>
      <c r="G402" s="71" t="str">
        <f t="shared" si="641"/>
        <v>燃</v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び</v>
      </c>
      <c r="M402" s="73" t="str">
        <f>IF(D401="","",
IF(IFERROR(INDEX($C$1:$H$2,1,MATCH(3,$C$2:$H$2,0)),"")=$G$1,
IFERROR(IF(WEEKDAY(D401,1)=$H$2,IF(M401=$G$3,$G$1,""),""),""),
IFERROR(INDEX($C$1:$H$2,1,MATCH(3,$C$2:$H$2,0)),"")
))</f>
        <v>燃</v>
      </c>
      <c r="N402" s="73" t="str">
        <f>IF(E401="","",
IF(IFERROR(INDEX($C$1:$H$2,1,MATCH(4,$C$2:$H$2,0)),"")=$G$1,
IFERROR(IF(WEEKDAY(E401,1)=$H$2,IF(N401=$G$3,$G$1,""),""),""),
IFERROR(INDEX($C$1:$H$2,1,MATCH(4,$C$2:$H$2,0)),"")
))</f>
        <v>紙・衣</v>
      </c>
      <c r="O402" s="73" t="str">
        <f>IF(F401="","",
IF(IFERROR(INDEX($C$1:$H$2,1,MATCH(5,$C$2:$H$2,0)),"")=$G$1,
IFERROR(IF(WEEKDAY(F401,1)=$H$2,IF(O401=$G$3,$G$1,""),""),""),
IFERROR(INDEX($C$1:$H$2,1,MATCH(5,$C$2:$H$2,0)),"")
))</f>
        <v/>
      </c>
      <c r="P402" s="73" t="str">
        <f>IF(G401="","",
IF(IFERROR(INDEX($C$1:$H$2,1,MATCH(6,$C$2:$H$2,0)),"")=$G$1,
IFERROR(IF(WEEKDAY(G401,1)=$H$2,IF(P401=$G$3,$G$1,""),""),""),
IFERROR(INDEX($C$1:$H$2,1,MATCH(6,$C$2:$H$2,0)),"")
))</f>
        <v>燃</v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び</v>
      </c>
      <c r="M404" s="73" t="str">
        <f>IF(D403="","",
IF(IFERROR(INDEX($C$1:$H$2,1,MATCH(3,$C$2:$H$2,0)),"")=$G$1,
IFERROR(IF(WEEKDAY(D403,1)=$H$2,IF(M403=$G$3,$G$1,""),""),""),
IFERROR(INDEX($C$1:$H$2,1,MATCH(3,$C$2:$H$2,0)),"")
))</f>
        <v>燃</v>
      </c>
      <c r="N404" s="73" t="str">
        <f>IF(E403="","",
IF(IFERROR(INDEX($C$1:$H$2,1,MATCH(4,$C$2:$H$2,0)),"")=$G$1,
IFERROR(IF(WEEKDAY(E403,1)=$H$2,IF(N403=$G$3,$G$1,""),""),""),
IFERROR(INDEX($C$1:$H$2,1,MATCH(4,$C$2:$H$2,0)),"")
))</f>
        <v>紙・衣</v>
      </c>
      <c r="O404" s="73" t="str">
        <f>IF(F403="","",
IF(IFERROR(INDEX($C$1:$H$2,1,MATCH(5,$C$2:$H$2,0)),"")=$G$1,
IFERROR(IF(WEEKDAY(F403,1)=$H$2,IF(O403=$G$3,$G$1,""),""),""),
IFERROR(INDEX($C$1:$H$2,1,MATCH(5,$C$2:$H$2,0)),"")
))</f>
        <v>小・危</v>
      </c>
      <c r="P404" s="73" t="str">
        <f>IF(G403="","",
IF(IFERROR(INDEX($C$1:$H$2,1,MATCH(6,$C$2:$H$2,0)),"")=$G$1,
IFERROR(IF(WEEKDAY(G403,1)=$H$2,IF(P403=$G$3,$G$1,""),""),""),
IFERROR(INDEX($C$1:$H$2,1,MATCH(6,$C$2:$H$2,0)),"")
))</f>
        <v>燃</v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び</v>
      </c>
      <c r="M406" s="73" t="str">
        <f>IF(D405="","",
IF(IFERROR(INDEX($C$1:$H$2,1,MATCH(3,$C$2:$H$2,0)),"")=$G$1,
IFERROR(IF(WEEKDAY(D405,1)=$H$2,IF(M405=$G$3,$G$1,""),""),""),
IFERROR(INDEX($C$1:$H$2,1,MATCH(3,$C$2:$H$2,0)),"")
))</f>
        <v>燃</v>
      </c>
      <c r="N406" s="73" t="str">
        <f>IF(E405="","",
IF(IFERROR(INDEX($C$1:$H$2,1,MATCH(4,$C$2:$H$2,0)),"")=$G$1,
IFERROR(IF(WEEKDAY(E405,1)=$H$2,IF(N405=$G$3,$G$1,""),""),""),
IFERROR(INDEX($C$1:$H$2,1,MATCH(4,$C$2:$H$2,0)),"")
))</f>
        <v>紙・衣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02" t="s">
        <v>71</v>
      </c>
      <c r="D410" s="97" t="s">
        <v>72</v>
      </c>
      <c r="E410" s="97"/>
      <c r="F410" s="97"/>
      <c r="G410" s="97"/>
      <c r="H410" s="97"/>
      <c r="I410" s="59"/>
    </row>
    <row r="411" spans="1:17">
      <c r="A411" s="59"/>
      <c r="B411" s="59"/>
      <c r="C411" s="102"/>
      <c r="D411" s="97"/>
      <c r="E411" s="97"/>
      <c r="F411" s="97"/>
      <c r="G411" s="97"/>
      <c r="H411" s="97"/>
      <c r="I411" s="59"/>
    </row>
    <row r="412" spans="1:17">
      <c r="A412" s="59"/>
      <c r="B412" s="59"/>
      <c r="C412" s="104" t="s">
        <v>73</v>
      </c>
      <c r="D412" s="97" t="s">
        <v>74</v>
      </c>
      <c r="E412" s="97"/>
      <c r="F412" s="97"/>
      <c r="G412" s="97"/>
      <c r="H412" s="97"/>
      <c r="I412" s="59"/>
    </row>
    <row r="413" spans="1:17">
      <c r="A413" s="59"/>
      <c r="B413" s="59"/>
      <c r="C413" s="104"/>
      <c r="D413" s="97"/>
      <c r="E413" s="97"/>
      <c r="F413" s="97"/>
      <c r="G413" s="97"/>
      <c r="H413" s="97"/>
      <c r="I413" s="59"/>
    </row>
    <row r="414" spans="1:17">
      <c r="A414" s="59"/>
      <c r="B414" s="59"/>
      <c r="C414" s="105" t="s">
        <v>75</v>
      </c>
      <c r="D414" s="106" t="s">
        <v>76</v>
      </c>
      <c r="E414" s="106"/>
      <c r="F414" s="106"/>
      <c r="G414" s="106"/>
      <c r="H414" s="106"/>
      <c r="I414" s="59"/>
    </row>
    <row r="415" spans="1:17">
      <c r="A415" s="59"/>
      <c r="B415" s="59"/>
      <c r="C415" s="105"/>
      <c r="D415" s="106"/>
      <c r="E415" s="106"/>
      <c r="F415" s="106"/>
      <c r="G415" s="106"/>
      <c r="H415" s="106"/>
      <c r="I415" s="59"/>
    </row>
    <row r="416" spans="1:17">
      <c r="A416" s="59"/>
      <c r="B416" s="59"/>
      <c r="C416" s="96" t="s">
        <v>77</v>
      </c>
      <c r="D416" s="97" t="s">
        <v>78</v>
      </c>
      <c r="E416" s="97"/>
      <c r="F416" s="97"/>
      <c r="G416" s="97"/>
      <c r="H416" s="97"/>
      <c r="I416" s="59"/>
    </row>
    <row r="417" spans="1:12">
      <c r="A417" s="59"/>
      <c r="B417" s="59"/>
      <c r="C417" s="96"/>
      <c r="D417" s="97"/>
      <c r="E417" s="97"/>
      <c r="F417" s="97"/>
      <c r="G417" s="97"/>
      <c r="H417" s="97"/>
      <c r="I417" s="59"/>
    </row>
    <row r="418" spans="1:12" ht="13.5" customHeight="1">
      <c r="A418" s="59"/>
      <c r="B418" s="61"/>
      <c r="C418" s="107" t="s">
        <v>106</v>
      </c>
      <c r="D418" s="107"/>
      <c r="E418" s="107"/>
      <c r="F418" s="107"/>
      <c r="G418" s="107"/>
      <c r="H418" s="107"/>
      <c r="I418" s="59"/>
    </row>
    <row r="419" spans="1:12" ht="20.25" customHeight="1">
      <c r="A419" s="59"/>
      <c r="B419" s="81"/>
      <c r="C419" s="107"/>
      <c r="D419" s="107"/>
      <c r="E419" s="107"/>
      <c r="F419" s="107"/>
      <c r="G419" s="107"/>
      <c r="H419" s="107"/>
      <c r="I419" s="59"/>
    </row>
    <row r="420" spans="1:12" ht="17.25">
      <c r="A420" s="59"/>
      <c r="B420" s="108"/>
      <c r="C420" s="108"/>
      <c r="D420" s="108"/>
      <c r="E420" s="108"/>
      <c r="F420" s="108"/>
      <c r="G420" s="108"/>
      <c r="H420" s="108"/>
      <c r="I420" s="59"/>
    </row>
    <row r="421" spans="1:12" ht="18">
      <c r="A421" s="59"/>
      <c r="B421" s="109" t="s">
        <v>105</v>
      </c>
      <c r="C421" s="109"/>
      <c r="D421" s="109"/>
      <c r="E421" s="109"/>
      <c r="F421" s="109"/>
      <c r="G421" s="109"/>
      <c r="H421" s="109"/>
      <c r="I421" s="59"/>
    </row>
    <row r="422" spans="1:12" ht="18">
      <c r="A422" s="59"/>
      <c r="B422" s="109" t="s">
        <v>108</v>
      </c>
      <c r="C422" s="109"/>
      <c r="D422" s="109"/>
      <c r="E422" s="109"/>
      <c r="F422" s="109"/>
      <c r="G422" s="109"/>
      <c r="H422" s="109"/>
      <c r="I422" s="59"/>
    </row>
    <row r="423" spans="1:12">
      <c r="A423" s="59"/>
      <c r="B423" s="103"/>
      <c r="C423" s="103"/>
      <c r="D423" s="103"/>
      <c r="E423" s="103"/>
      <c r="F423" s="103"/>
      <c r="G423" s="103"/>
      <c r="H423" s="103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110" t="s">
        <v>82</v>
      </c>
      <c r="C425" s="110"/>
      <c r="D425" s="110"/>
      <c r="E425" s="110"/>
      <c r="F425" s="110"/>
      <c r="G425" s="110"/>
      <c r="H425" s="110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110"/>
      <c r="C426" s="110"/>
      <c r="D426" s="110"/>
      <c r="E426" s="110"/>
      <c r="F426" s="110"/>
      <c r="G426" s="110"/>
      <c r="H426" s="110"/>
      <c r="I426" s="59"/>
      <c r="L426" s="54">
        <f>MONTH(K425)</f>
        <v>1</v>
      </c>
    </row>
    <row r="427" spans="1:12">
      <c r="A427" s="59"/>
      <c r="B427" s="110"/>
      <c r="C427" s="110"/>
      <c r="D427" s="110"/>
      <c r="E427" s="110"/>
      <c r="F427" s="110"/>
      <c r="G427" s="110"/>
      <c r="H427" s="110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111" t="str">
        <f>$B$1</f>
        <v>地区６</v>
      </c>
      <c r="H429" s="112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13"/>
      <c r="H430" s="114"/>
      <c r="I430" s="59"/>
    </row>
    <row r="431" spans="1:12" ht="15.75" customHeight="1" thickTop="1">
      <c r="A431" s="98">
        <f>K425</f>
        <v>46023</v>
      </c>
      <c r="B431" s="98"/>
      <c r="C431" s="99">
        <f>L425</f>
        <v>2026</v>
      </c>
      <c r="D431" s="115" t="str">
        <f>$K$3</f>
        <v>富松町、塚口町３～６丁目</v>
      </c>
      <c r="E431" s="116"/>
      <c r="F431" s="116"/>
      <c r="G431" s="116"/>
      <c r="H431" s="117"/>
      <c r="I431" s="59"/>
    </row>
    <row r="432" spans="1:12" ht="15.75" customHeight="1">
      <c r="A432" s="98"/>
      <c r="B432" s="98"/>
      <c r="C432" s="99"/>
      <c r="D432" s="118"/>
      <c r="E432" s="119"/>
      <c r="F432" s="119"/>
      <c r="G432" s="119"/>
      <c r="H432" s="120"/>
      <c r="I432" s="59"/>
    </row>
    <row r="433" spans="1:17" ht="15.75" customHeight="1">
      <c r="A433" s="59"/>
      <c r="B433" s="100" t="str">
        <f>DBCS(L426)</f>
        <v>１</v>
      </c>
      <c r="C433" s="101" t="s">
        <v>19</v>
      </c>
      <c r="D433" s="118"/>
      <c r="E433" s="119"/>
      <c r="F433" s="119"/>
      <c r="G433" s="119"/>
      <c r="H433" s="120"/>
      <c r="I433" s="59"/>
    </row>
    <row r="434" spans="1:17" ht="15.75" customHeight="1">
      <c r="A434" s="59"/>
      <c r="B434" s="100"/>
      <c r="C434" s="101"/>
      <c r="D434" s="118"/>
      <c r="E434" s="119"/>
      <c r="F434" s="119"/>
      <c r="G434" s="119"/>
      <c r="H434" s="120"/>
      <c r="I434" s="59"/>
    </row>
    <row r="435" spans="1:17" ht="15.75" customHeight="1">
      <c r="A435" s="59"/>
      <c r="B435" s="100"/>
      <c r="C435" s="101"/>
      <c r="D435" s="118"/>
      <c r="E435" s="119"/>
      <c r="F435" s="119"/>
      <c r="G435" s="119"/>
      <c r="H435" s="120"/>
      <c r="I435" s="59"/>
      <c r="L435" s="62"/>
    </row>
    <row r="436" spans="1:17" ht="15.75" customHeight="1" thickBot="1">
      <c r="A436" s="59"/>
      <c r="B436" s="100"/>
      <c r="C436" s="101"/>
      <c r="D436" s="121"/>
      <c r="E436" s="122"/>
      <c r="F436" s="122"/>
      <c r="G436" s="122"/>
      <c r="H436" s="12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/>
      </c>
      <c r="P440" s="73" t="str">
        <f>IF(G439="","",
IF(IFERROR(INDEX($C$1:$H$2,1,MATCH(6,$C$2:$H$2,0)),"")=$G$1,
IFERROR(IF(WEEKDAY(G439,1)=$H$2,IF(P439=$G$3,$G$1,""),""),""),
IFERROR(INDEX($C$1:$H$2,1,MATCH(6,$C$2:$H$2,0)),"")
))</f>
        <v>燃</v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び</v>
      </c>
      <c r="M442" s="73" t="str">
        <f>IF(D441="","",
IF(IFERROR(INDEX($C$1:$H$2,1,MATCH(3,$C$2:$H$2,0)),"")=$G$1,
IFERROR(IF(WEEKDAY(D441,1)=$H$2,IF(M441=$G$3,$G$1,""),""),""),
IFERROR(INDEX($C$1:$H$2,1,MATCH(3,$C$2:$H$2,0)),"")
))</f>
        <v>燃</v>
      </c>
      <c r="N442" s="73" t="str">
        <f>IF(E441="","",
IF(IFERROR(INDEX($C$1:$H$2,1,MATCH(4,$C$2:$H$2,0)),"")=$G$1,
IFERROR(IF(WEEKDAY(E441,1)=$H$2,IF(N441=$G$3,$G$1,""),""),""),
IFERROR(INDEX($C$1:$H$2,1,MATCH(4,$C$2:$H$2,0)),"")
))</f>
        <v>紙・衣</v>
      </c>
      <c r="O442" s="73" t="str">
        <f>IF(F441="","",
IF(IFERROR(INDEX($C$1:$H$2,1,MATCH(5,$C$2:$H$2,0)),"")=$G$1,
IFERROR(IF(WEEKDAY(F441,1)=$H$2,IF(O441=$G$3,$G$1,""),""),""),
IFERROR(INDEX($C$1:$H$2,1,MATCH(5,$C$2:$H$2,0)),"")
))</f>
        <v/>
      </c>
      <c r="P442" s="73" t="str">
        <f>IF(G441="","",
IF(IFERROR(INDEX($C$1:$H$2,1,MATCH(6,$C$2:$H$2,0)),"")=$G$1,
IFERROR(IF(WEEKDAY(G441,1)=$H$2,IF(P441=$G$3,$G$1,""),""),""),
IFERROR(INDEX($C$1:$H$2,1,MATCH(6,$C$2:$H$2,0)),"")
))</f>
        <v>燃</v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び</v>
      </c>
      <c r="M444" s="73" t="str">
        <f>IF(D443="","",
IF(IFERROR(INDEX($C$1:$H$2,1,MATCH(3,$C$2:$H$2,0)),"")=$G$1,
IFERROR(IF(WEEKDAY(D443,1)=$H$2,IF(M443=$G$3,$G$1,""),""),""),
IFERROR(INDEX($C$1:$H$2,1,MATCH(3,$C$2:$H$2,0)),"")
))</f>
        <v>燃</v>
      </c>
      <c r="N444" s="73" t="str">
        <f>IF(E443="","",
IF(IFERROR(INDEX($C$1:$H$2,1,MATCH(4,$C$2:$H$2,0)),"")=$G$1,
IFERROR(IF(WEEKDAY(E443,1)=$H$2,IF(N443=$G$3,$G$1,""),""),""),
IFERROR(INDEX($C$1:$H$2,1,MATCH(4,$C$2:$H$2,0)),"")
))</f>
        <v>紙・衣</v>
      </c>
      <c r="O444" s="73" t="str">
        <f>IF(F443="","",
IF(IFERROR(INDEX($C$1:$H$2,1,MATCH(5,$C$2:$H$2,0)),"")=$G$1,
IFERROR(IF(WEEKDAY(F443,1)=$H$2,IF(O443=$G$3,$G$1,""),""),""),
IFERROR(INDEX($C$1:$H$2,1,MATCH(5,$C$2:$H$2,0)),"")
))</f>
        <v/>
      </c>
      <c r="P444" s="73" t="str">
        <f>IF(G443="","",
IF(IFERROR(INDEX($C$1:$H$2,1,MATCH(6,$C$2:$H$2,0)),"")=$G$1,
IFERROR(IF(WEEKDAY(G443,1)=$H$2,IF(P443=$G$3,$G$1,""),""),""),
IFERROR(INDEX($C$1:$H$2,1,MATCH(6,$C$2:$H$2,0)),"")
))</f>
        <v>燃</v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び</v>
      </c>
      <c r="D446" s="71" t="str">
        <f t="shared" ref="D446" si="691">M446</f>
        <v>燃</v>
      </c>
      <c r="E446" s="71" t="str">
        <f t="shared" ref="E446" si="692">N446</f>
        <v>紙・衣</v>
      </c>
      <c r="F446" s="71" t="str">
        <f t="shared" ref="F446" si="693">O446</f>
        <v>小・危</v>
      </c>
      <c r="G446" s="71" t="str">
        <f t="shared" ref="G446" si="694">P446</f>
        <v>燃</v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び</v>
      </c>
      <c r="M446" s="73" t="str">
        <f>IF(D445="","",
IF(IFERROR(INDEX($C$1:$H$2,1,MATCH(3,$C$2:$H$2,0)),"")=$G$1,
IFERROR(IF(WEEKDAY(D445,1)=$H$2,IF(M445=$G$3,$G$1,""),""),""),
IFERROR(INDEX($C$1:$H$2,1,MATCH(3,$C$2:$H$2,0)),"")
))</f>
        <v>燃</v>
      </c>
      <c r="N446" s="73" t="str">
        <f>IF(E445="","",
IF(IFERROR(INDEX($C$1:$H$2,1,MATCH(4,$C$2:$H$2,0)),"")=$G$1,
IFERROR(IF(WEEKDAY(E445,1)=$H$2,IF(N445=$G$3,$G$1,""),""),""),
IFERROR(INDEX($C$1:$H$2,1,MATCH(4,$C$2:$H$2,0)),"")
))</f>
        <v>紙・衣</v>
      </c>
      <c r="O446" s="73" t="str">
        <f>IF(F445="","",
IF(IFERROR(INDEX($C$1:$H$2,1,MATCH(5,$C$2:$H$2,0)),"")=$G$1,
IFERROR(IF(WEEKDAY(F445,1)=$H$2,IF(O445=$G$3,$G$1,""),""),""),
IFERROR(INDEX($C$1:$H$2,1,MATCH(5,$C$2:$H$2,0)),"")
))</f>
        <v>小・危</v>
      </c>
      <c r="P446" s="73" t="str">
        <f>IF(G445="","",
IF(IFERROR(INDEX($C$1:$H$2,1,MATCH(6,$C$2:$H$2,0)),"")=$G$1,
IFERROR(IF(WEEKDAY(G445,1)=$H$2,IF(P445=$G$3,$G$1,""),""),""),
IFERROR(INDEX($C$1:$H$2,1,MATCH(6,$C$2:$H$2,0)),"")
))</f>
        <v>燃</v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び</v>
      </c>
      <c r="D448" s="71" t="str">
        <f t="shared" ref="D448" si="703">M448</f>
        <v>燃</v>
      </c>
      <c r="E448" s="71" t="str">
        <f t="shared" ref="E448" si="704">N448</f>
        <v>紙・衣</v>
      </c>
      <c r="F448" s="71" t="str">
        <f t="shared" ref="F448" si="705">O448</f>
        <v/>
      </c>
      <c r="G448" s="71" t="str">
        <f t="shared" ref="G448" si="706">P448</f>
        <v>燃</v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び</v>
      </c>
      <c r="M448" s="73" t="str">
        <f>IF(D447="","",
IF(IFERROR(INDEX($C$1:$H$2,1,MATCH(3,$C$2:$H$2,0)),"")=$G$1,
IFERROR(IF(WEEKDAY(D447,1)=$H$2,IF(M447=$G$3,$G$1,""),""),""),
IFERROR(INDEX($C$1:$H$2,1,MATCH(3,$C$2:$H$2,0)),"")
))</f>
        <v>燃</v>
      </c>
      <c r="N448" s="73" t="str">
        <f>IF(E447="","",
IF(IFERROR(INDEX($C$1:$H$2,1,MATCH(4,$C$2:$H$2,0)),"")=$G$1,
IFERROR(IF(WEEKDAY(E447,1)=$H$2,IF(N447=$G$3,$G$1,""),""),""),
IFERROR(INDEX($C$1:$H$2,1,MATCH(4,$C$2:$H$2,0)),"")
))</f>
        <v>紙・衣</v>
      </c>
      <c r="O448" s="73" t="str">
        <f>IF(F447="","",
IF(IFERROR(INDEX($C$1:$H$2,1,MATCH(5,$C$2:$H$2,0)),"")=$G$1,
IFERROR(IF(WEEKDAY(F447,1)=$H$2,IF(O447=$G$3,$G$1,""),""),""),
IFERROR(INDEX($C$1:$H$2,1,MATCH(5,$C$2:$H$2,0)),"")
))</f>
        <v/>
      </c>
      <c r="P448" s="73" t="str">
        <f>IF(G447="","",
IF(IFERROR(INDEX($C$1:$H$2,1,MATCH(6,$C$2:$H$2,0)),"")=$G$1,
IFERROR(IF(WEEKDAY(G447,1)=$H$2,IF(P447=$G$3,$G$1,""),""),""),
IFERROR(INDEX($C$1:$H$2,1,MATCH(6,$C$2:$H$2,0)),"")
))</f>
        <v>燃</v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02" t="s">
        <v>71</v>
      </c>
      <c r="D452" s="97" t="s">
        <v>72</v>
      </c>
      <c r="E452" s="97"/>
      <c r="F452" s="97"/>
      <c r="G452" s="97"/>
      <c r="H452" s="97"/>
      <c r="I452" s="59"/>
    </row>
    <row r="453" spans="1:17">
      <c r="A453" s="59"/>
      <c r="B453" s="59"/>
      <c r="C453" s="102"/>
      <c r="D453" s="97"/>
      <c r="E453" s="97"/>
      <c r="F453" s="97"/>
      <c r="G453" s="97"/>
      <c r="H453" s="97"/>
      <c r="I453" s="59"/>
    </row>
    <row r="454" spans="1:17">
      <c r="A454" s="59"/>
      <c r="B454" s="59"/>
      <c r="C454" s="104" t="s">
        <v>73</v>
      </c>
      <c r="D454" s="97" t="s">
        <v>74</v>
      </c>
      <c r="E454" s="97"/>
      <c r="F454" s="97"/>
      <c r="G454" s="97"/>
      <c r="H454" s="97"/>
      <c r="I454" s="59"/>
    </row>
    <row r="455" spans="1:17">
      <c r="A455" s="59"/>
      <c r="B455" s="59"/>
      <c r="C455" s="104"/>
      <c r="D455" s="97"/>
      <c r="E455" s="97"/>
      <c r="F455" s="97"/>
      <c r="G455" s="97"/>
      <c r="H455" s="97"/>
      <c r="I455" s="59"/>
    </row>
    <row r="456" spans="1:17">
      <c r="A456" s="59"/>
      <c r="B456" s="59"/>
      <c r="C456" s="105" t="s">
        <v>75</v>
      </c>
      <c r="D456" s="106" t="s">
        <v>76</v>
      </c>
      <c r="E456" s="106"/>
      <c r="F456" s="106"/>
      <c r="G456" s="106"/>
      <c r="H456" s="106"/>
      <c r="I456" s="59"/>
    </row>
    <row r="457" spans="1:17">
      <c r="A457" s="59"/>
      <c r="B457" s="59"/>
      <c r="C457" s="105"/>
      <c r="D457" s="106"/>
      <c r="E457" s="106"/>
      <c r="F457" s="106"/>
      <c r="G457" s="106"/>
      <c r="H457" s="106"/>
      <c r="I457" s="59"/>
    </row>
    <row r="458" spans="1:17">
      <c r="A458" s="59"/>
      <c r="B458" s="59"/>
      <c r="C458" s="96" t="s">
        <v>77</v>
      </c>
      <c r="D458" s="97" t="s">
        <v>78</v>
      </c>
      <c r="E458" s="97"/>
      <c r="F458" s="97"/>
      <c r="G458" s="97"/>
      <c r="H458" s="97"/>
      <c r="I458" s="59"/>
    </row>
    <row r="459" spans="1:17">
      <c r="A459" s="59"/>
      <c r="B459" s="59"/>
      <c r="C459" s="96"/>
      <c r="D459" s="97"/>
      <c r="E459" s="97"/>
      <c r="F459" s="97"/>
      <c r="G459" s="97"/>
      <c r="H459" s="97"/>
      <c r="I459" s="59"/>
    </row>
    <row r="460" spans="1:17" ht="13.5" customHeight="1">
      <c r="A460" s="59"/>
      <c r="B460" s="61"/>
      <c r="C460" s="107" t="s">
        <v>106</v>
      </c>
      <c r="D460" s="107"/>
      <c r="E460" s="107"/>
      <c r="F460" s="107"/>
      <c r="G460" s="107"/>
      <c r="H460" s="107"/>
      <c r="I460" s="59"/>
    </row>
    <row r="461" spans="1:17" ht="20.25" customHeight="1">
      <c r="A461" s="59"/>
      <c r="B461" s="81"/>
      <c r="C461" s="107"/>
      <c r="D461" s="107"/>
      <c r="E461" s="107"/>
      <c r="F461" s="107"/>
      <c r="G461" s="107"/>
      <c r="H461" s="107"/>
      <c r="I461" s="59"/>
    </row>
    <row r="462" spans="1:17" ht="17.25">
      <c r="A462" s="59"/>
      <c r="B462" s="108"/>
      <c r="C462" s="108"/>
      <c r="D462" s="108"/>
      <c r="E462" s="108"/>
      <c r="F462" s="108"/>
      <c r="G462" s="108"/>
      <c r="H462" s="108"/>
      <c r="I462" s="59"/>
    </row>
    <row r="463" spans="1:17" ht="18">
      <c r="A463" s="59"/>
      <c r="B463" s="109" t="s">
        <v>105</v>
      </c>
      <c r="C463" s="109"/>
      <c r="D463" s="109"/>
      <c r="E463" s="109"/>
      <c r="F463" s="109"/>
      <c r="G463" s="109"/>
      <c r="H463" s="109"/>
      <c r="I463" s="59"/>
    </row>
    <row r="464" spans="1:17" ht="18">
      <c r="A464" s="59"/>
      <c r="B464" s="109" t="s">
        <v>108</v>
      </c>
      <c r="C464" s="109"/>
      <c r="D464" s="109"/>
      <c r="E464" s="109"/>
      <c r="F464" s="109"/>
      <c r="G464" s="109"/>
      <c r="H464" s="109"/>
      <c r="I464" s="59"/>
    </row>
    <row r="465" spans="1:17">
      <c r="A465" s="59"/>
      <c r="B465" s="103"/>
      <c r="C465" s="103"/>
      <c r="D465" s="103"/>
      <c r="E465" s="103"/>
      <c r="F465" s="103"/>
      <c r="G465" s="103"/>
      <c r="H465" s="103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110" t="s">
        <v>82</v>
      </c>
      <c r="C467" s="110"/>
      <c r="D467" s="110"/>
      <c r="E467" s="110"/>
      <c r="F467" s="110"/>
      <c r="G467" s="110"/>
      <c r="H467" s="110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110"/>
      <c r="C468" s="110"/>
      <c r="D468" s="110"/>
      <c r="E468" s="110"/>
      <c r="F468" s="110"/>
      <c r="G468" s="110"/>
      <c r="H468" s="110"/>
      <c r="I468" s="59"/>
      <c r="L468" s="54">
        <f>MONTH(K467)</f>
        <v>2</v>
      </c>
    </row>
    <row r="469" spans="1:17">
      <c r="A469" s="59"/>
      <c r="B469" s="110"/>
      <c r="C469" s="110"/>
      <c r="D469" s="110"/>
      <c r="E469" s="110"/>
      <c r="F469" s="110"/>
      <c r="G469" s="110"/>
      <c r="H469" s="110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111" t="str">
        <f>$B$1</f>
        <v>地区６</v>
      </c>
      <c r="H471" s="112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13"/>
      <c r="H472" s="114"/>
      <c r="I472" s="59"/>
    </row>
    <row r="473" spans="1:17" ht="15.75" customHeight="1" thickTop="1">
      <c r="A473" s="98">
        <f>K467</f>
        <v>46054</v>
      </c>
      <c r="B473" s="98"/>
      <c r="C473" s="99">
        <f>L467</f>
        <v>2026</v>
      </c>
      <c r="D473" s="115" t="str">
        <f>$K$3</f>
        <v>富松町、塚口町３～６丁目</v>
      </c>
      <c r="E473" s="116"/>
      <c r="F473" s="116"/>
      <c r="G473" s="116"/>
      <c r="H473" s="117"/>
      <c r="I473" s="59"/>
    </row>
    <row r="474" spans="1:17" ht="15.75" customHeight="1">
      <c r="A474" s="98"/>
      <c r="B474" s="98"/>
      <c r="C474" s="99"/>
      <c r="D474" s="118"/>
      <c r="E474" s="119"/>
      <c r="F474" s="119"/>
      <c r="G474" s="119"/>
      <c r="H474" s="120"/>
      <c r="I474" s="59"/>
    </row>
    <row r="475" spans="1:17" ht="15.75" customHeight="1">
      <c r="A475" s="59"/>
      <c r="B475" s="100" t="str">
        <f>DBCS(L468)</f>
        <v>２</v>
      </c>
      <c r="C475" s="101" t="s">
        <v>19</v>
      </c>
      <c r="D475" s="118"/>
      <c r="E475" s="119"/>
      <c r="F475" s="119"/>
      <c r="G475" s="119"/>
      <c r="H475" s="120"/>
      <c r="I475" s="59"/>
    </row>
    <row r="476" spans="1:17" ht="15.75" customHeight="1">
      <c r="A476" s="59"/>
      <c r="B476" s="100"/>
      <c r="C476" s="101"/>
      <c r="D476" s="118"/>
      <c r="E476" s="119"/>
      <c r="F476" s="119"/>
      <c r="G476" s="119"/>
      <c r="H476" s="120"/>
      <c r="I476" s="59"/>
    </row>
    <row r="477" spans="1:17" ht="15.75" customHeight="1">
      <c r="A477" s="59"/>
      <c r="B477" s="100"/>
      <c r="C477" s="101"/>
      <c r="D477" s="118"/>
      <c r="E477" s="119"/>
      <c r="F477" s="119"/>
      <c r="G477" s="119"/>
      <c r="H477" s="120"/>
      <c r="I477" s="59"/>
      <c r="L477" s="62"/>
    </row>
    <row r="478" spans="1:17" ht="15.75" customHeight="1" thickBot="1">
      <c r="A478" s="59"/>
      <c r="B478" s="100"/>
      <c r="C478" s="101"/>
      <c r="D478" s="121"/>
      <c r="E478" s="122"/>
      <c r="F478" s="122"/>
      <c r="G478" s="122"/>
      <c r="H478" s="12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び</v>
      </c>
      <c r="D482" s="71" t="str">
        <f t="shared" ref="D482" si="717">M482</f>
        <v>燃</v>
      </c>
      <c r="E482" s="71" t="str">
        <f t="shared" ref="E482" si="718">N482</f>
        <v>紙・衣</v>
      </c>
      <c r="F482" s="71" t="str">
        <f t="shared" ref="F482" si="719">O482</f>
        <v/>
      </c>
      <c r="G482" s="71" t="str">
        <f t="shared" ref="G482" si="720">P482</f>
        <v>燃</v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び</v>
      </c>
      <c r="M482" s="73" t="str">
        <f>IF(D481="","",
IF(IFERROR(INDEX($C$1:$H$2,1,MATCH(3,$C$2:$H$2,0)),"")=$G$1,
IFERROR(IF(WEEKDAY(D481,1)=$H$2,IF(M481=$G$3,$G$1,""),""),""),
IFERROR(INDEX($C$1:$H$2,1,MATCH(3,$C$2:$H$2,0)),"")
))</f>
        <v>燃</v>
      </c>
      <c r="N482" s="73" t="str">
        <f>IF(E481="","",
IF(IFERROR(INDEX($C$1:$H$2,1,MATCH(4,$C$2:$H$2,0)),"")=$G$1,
IFERROR(IF(WEEKDAY(E481,1)=$H$2,IF(N481=$G$3,$G$1,""),""),""),
IFERROR(INDEX($C$1:$H$2,1,MATCH(4,$C$2:$H$2,0)),"")
))</f>
        <v>紙・衣</v>
      </c>
      <c r="O482" s="73" t="str">
        <f>IF(F481="","",
IF(IFERROR(INDEX($C$1:$H$2,1,MATCH(5,$C$2:$H$2,0)),"")=$G$1,
IFERROR(IF(WEEKDAY(F481,1)=$H$2,IF(O481=$G$3,$G$1,""),""),""),
IFERROR(INDEX($C$1:$H$2,1,MATCH(5,$C$2:$H$2,0)),"")
))</f>
        <v/>
      </c>
      <c r="P482" s="73" t="str">
        <f>IF(G481="","",
IF(IFERROR(INDEX($C$1:$H$2,1,MATCH(6,$C$2:$H$2,0)),"")=$G$1,
IFERROR(IF(WEEKDAY(G481,1)=$H$2,IF(P481=$G$3,$G$1,""),""),""),
IFERROR(INDEX($C$1:$H$2,1,MATCH(6,$C$2:$H$2,0)),"")
))</f>
        <v>燃</v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び</v>
      </c>
      <c r="D484" s="71" t="str">
        <f t="shared" ref="D484" si="736">M484</f>
        <v>燃</v>
      </c>
      <c r="E484" s="71" t="str">
        <f t="shared" ref="E484" si="737">N484</f>
        <v>紙・衣</v>
      </c>
      <c r="F484" s="71" t="str">
        <f t="shared" ref="F484" si="738">O484</f>
        <v/>
      </c>
      <c r="G484" s="71" t="str">
        <f t="shared" ref="G484" si="739">P484</f>
        <v>燃</v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び</v>
      </c>
      <c r="M484" s="73" t="str">
        <f>IF(D483="","",
IF(IFERROR(INDEX($C$1:$H$2,1,MATCH(3,$C$2:$H$2,0)),"")=$G$1,
IFERROR(IF(WEEKDAY(D483,1)=$H$2,IF(M483=$G$3,$G$1,""),""),""),
IFERROR(INDEX($C$1:$H$2,1,MATCH(3,$C$2:$H$2,0)),"")
))</f>
        <v>燃</v>
      </c>
      <c r="N484" s="73" t="str">
        <f>IF(E483="","",
IF(IFERROR(INDEX($C$1:$H$2,1,MATCH(4,$C$2:$H$2,0)),"")=$G$1,
IFERROR(IF(WEEKDAY(E483,1)=$H$2,IF(N483=$G$3,$G$1,""),""),""),
IFERROR(INDEX($C$1:$H$2,1,MATCH(4,$C$2:$H$2,0)),"")
))</f>
        <v>紙・衣</v>
      </c>
      <c r="O484" s="73" t="str">
        <f>IF(F483="","",
IF(IFERROR(INDEX($C$1:$H$2,1,MATCH(5,$C$2:$H$2,0)),"")=$G$1,
IFERROR(IF(WEEKDAY(F483,1)=$H$2,IF(O483=$G$3,$G$1,""),""),""),
IFERROR(INDEX($C$1:$H$2,1,MATCH(5,$C$2:$H$2,0)),"")
))</f>
        <v/>
      </c>
      <c r="P484" s="73" t="str">
        <f>IF(G483="","",
IF(IFERROR(INDEX($C$1:$H$2,1,MATCH(6,$C$2:$H$2,0)),"")=$G$1,
IFERROR(IF(WEEKDAY(G483,1)=$H$2,IF(P483=$G$3,$G$1,""),""),""),
IFERROR(INDEX($C$1:$H$2,1,MATCH(6,$C$2:$H$2,0)),"")
))</f>
        <v>燃</v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び</v>
      </c>
      <c r="D486" s="71" t="str">
        <f t="shared" ref="D486" si="751">M486</f>
        <v>燃</v>
      </c>
      <c r="E486" s="71" t="str">
        <f t="shared" ref="E486" si="752">N486</f>
        <v>紙・衣</v>
      </c>
      <c r="F486" s="71" t="str">
        <f t="shared" ref="F486" si="753">O486</f>
        <v/>
      </c>
      <c r="G486" s="71" t="str">
        <f t="shared" ref="G486" si="754">P486</f>
        <v>燃</v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び</v>
      </c>
      <c r="M486" s="73" t="str">
        <f>IF(D485="","",
IF(IFERROR(INDEX($C$1:$H$2,1,MATCH(3,$C$2:$H$2,0)),"")=$G$1,
IFERROR(IF(WEEKDAY(D485,1)=$H$2,IF(M485=$G$3,$G$1,""),""),""),
IFERROR(INDEX($C$1:$H$2,1,MATCH(3,$C$2:$H$2,0)),"")
))</f>
        <v>燃</v>
      </c>
      <c r="N486" s="73" t="str">
        <f>IF(E485="","",
IF(IFERROR(INDEX($C$1:$H$2,1,MATCH(4,$C$2:$H$2,0)),"")=$G$1,
IFERROR(IF(WEEKDAY(E485,1)=$H$2,IF(N485=$G$3,$G$1,""),""),""),
IFERROR(INDEX($C$1:$H$2,1,MATCH(4,$C$2:$H$2,0)),"")
))</f>
        <v>紙・衣</v>
      </c>
      <c r="O486" s="73" t="str">
        <f>IF(F485="","",
IF(IFERROR(INDEX($C$1:$H$2,1,MATCH(5,$C$2:$H$2,0)),"")=$G$1,
IFERROR(IF(WEEKDAY(F485,1)=$H$2,IF(O485=$G$3,$G$1,""),""),""),
IFERROR(INDEX($C$1:$H$2,1,MATCH(5,$C$2:$H$2,0)),"")
))</f>
        <v/>
      </c>
      <c r="P486" s="73" t="str">
        <f>IF(G485="","",
IF(IFERROR(INDEX($C$1:$H$2,1,MATCH(6,$C$2:$H$2,0)),"")=$G$1,
IFERROR(IF(WEEKDAY(G485,1)=$H$2,IF(P485=$G$3,$G$1,""),""),""),
IFERROR(INDEX($C$1:$H$2,1,MATCH(6,$C$2:$H$2,0)),"")
))</f>
        <v>燃</v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び</v>
      </c>
      <c r="D488" s="71" t="str">
        <f t="shared" ref="D488" si="766">M488</f>
        <v>燃</v>
      </c>
      <c r="E488" s="71" t="str">
        <f t="shared" ref="E488" si="767">N488</f>
        <v>紙・衣</v>
      </c>
      <c r="F488" s="71" t="str">
        <f t="shared" ref="F488" si="768">O488</f>
        <v>小・危</v>
      </c>
      <c r="G488" s="71" t="str">
        <f t="shared" ref="G488" si="769">P488</f>
        <v>燃</v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び</v>
      </c>
      <c r="M488" s="73" t="str">
        <f>IF(D487="","",
IF(IFERROR(INDEX($C$1:$H$2,1,MATCH(3,$C$2:$H$2,0)),"")=$G$1,
IFERROR(IF(WEEKDAY(D487,1)=$H$2,IF(M487=$G$3,$G$1,""),""),""),
IFERROR(INDEX($C$1:$H$2,1,MATCH(3,$C$2:$H$2,0)),"")
))</f>
        <v>燃</v>
      </c>
      <c r="N488" s="73" t="str">
        <f>IF(E487="","",
IF(IFERROR(INDEX($C$1:$H$2,1,MATCH(4,$C$2:$H$2,0)),"")=$G$1,
IFERROR(IF(WEEKDAY(E487,1)=$H$2,IF(N487=$G$3,$G$1,""),""),""),
IFERROR(INDEX($C$1:$H$2,1,MATCH(4,$C$2:$H$2,0)),"")
))</f>
        <v>紙・衣</v>
      </c>
      <c r="O488" s="73" t="str">
        <f>IF(F487="","",
IF(IFERROR(INDEX($C$1:$H$2,1,MATCH(5,$C$2:$H$2,0)),"")=$G$1,
IFERROR(IF(WEEKDAY(F487,1)=$H$2,IF(O487=$G$3,$G$1,""),""),""),
IFERROR(INDEX($C$1:$H$2,1,MATCH(5,$C$2:$H$2,0)),"")
))</f>
        <v>小・危</v>
      </c>
      <c r="P488" s="73" t="str">
        <f>IF(G487="","",
IF(IFERROR(INDEX($C$1:$H$2,1,MATCH(6,$C$2:$H$2,0)),"")=$G$1,
IFERROR(IF(WEEKDAY(G487,1)=$H$2,IF(P487=$G$3,$G$1,""),""),""),
IFERROR(INDEX($C$1:$H$2,1,MATCH(6,$C$2:$H$2,0)),"")
))</f>
        <v>燃</v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02" t="s">
        <v>71</v>
      </c>
      <c r="D494" s="97" t="s">
        <v>72</v>
      </c>
      <c r="E494" s="97"/>
      <c r="F494" s="97"/>
      <c r="G494" s="97"/>
      <c r="H494" s="97"/>
      <c r="I494" s="59"/>
    </row>
    <row r="495" spans="1:17">
      <c r="A495" s="59"/>
      <c r="B495" s="59"/>
      <c r="C495" s="102"/>
      <c r="D495" s="97"/>
      <c r="E495" s="97"/>
      <c r="F495" s="97"/>
      <c r="G495" s="97"/>
      <c r="H495" s="97"/>
      <c r="I495" s="59"/>
    </row>
    <row r="496" spans="1:17">
      <c r="A496" s="59"/>
      <c r="B496" s="59"/>
      <c r="C496" s="104" t="s">
        <v>73</v>
      </c>
      <c r="D496" s="97" t="s">
        <v>74</v>
      </c>
      <c r="E496" s="97"/>
      <c r="F496" s="97"/>
      <c r="G496" s="97"/>
      <c r="H496" s="97"/>
      <c r="I496" s="59"/>
    </row>
    <row r="497" spans="1:12">
      <c r="A497" s="59"/>
      <c r="B497" s="59"/>
      <c r="C497" s="104"/>
      <c r="D497" s="97"/>
      <c r="E497" s="97"/>
      <c r="F497" s="97"/>
      <c r="G497" s="97"/>
      <c r="H497" s="97"/>
      <c r="I497" s="59"/>
    </row>
    <row r="498" spans="1:12">
      <c r="A498" s="59"/>
      <c r="B498" s="59"/>
      <c r="C498" s="105" t="s">
        <v>75</v>
      </c>
      <c r="D498" s="106" t="s">
        <v>76</v>
      </c>
      <c r="E498" s="106"/>
      <c r="F498" s="106"/>
      <c r="G498" s="106"/>
      <c r="H498" s="106"/>
      <c r="I498" s="59"/>
    </row>
    <row r="499" spans="1:12">
      <c r="A499" s="59"/>
      <c r="B499" s="59"/>
      <c r="C499" s="105"/>
      <c r="D499" s="106"/>
      <c r="E499" s="106"/>
      <c r="F499" s="106"/>
      <c r="G499" s="106"/>
      <c r="H499" s="106"/>
      <c r="I499" s="59"/>
    </row>
    <row r="500" spans="1:12">
      <c r="A500" s="59"/>
      <c r="B500" s="59"/>
      <c r="C500" s="96" t="s">
        <v>77</v>
      </c>
      <c r="D500" s="97" t="s">
        <v>78</v>
      </c>
      <c r="E500" s="97"/>
      <c r="F500" s="97"/>
      <c r="G500" s="97"/>
      <c r="H500" s="97"/>
      <c r="I500" s="59"/>
    </row>
    <row r="501" spans="1:12">
      <c r="A501" s="59"/>
      <c r="B501" s="59"/>
      <c r="C501" s="96"/>
      <c r="D501" s="97"/>
      <c r="E501" s="97"/>
      <c r="F501" s="97"/>
      <c r="G501" s="97"/>
      <c r="H501" s="97"/>
      <c r="I501" s="59"/>
    </row>
    <row r="502" spans="1:12" ht="13.5" customHeight="1">
      <c r="A502" s="59"/>
      <c r="B502" s="61"/>
      <c r="C502" s="107" t="s">
        <v>106</v>
      </c>
      <c r="D502" s="107"/>
      <c r="E502" s="107"/>
      <c r="F502" s="107"/>
      <c r="G502" s="107"/>
      <c r="H502" s="107"/>
      <c r="I502" s="59"/>
    </row>
    <row r="503" spans="1:12" ht="20.25" customHeight="1">
      <c r="A503" s="59"/>
      <c r="B503" s="81"/>
      <c r="C503" s="107"/>
      <c r="D503" s="107"/>
      <c r="E503" s="107"/>
      <c r="F503" s="107"/>
      <c r="G503" s="107"/>
      <c r="H503" s="107"/>
      <c r="I503" s="59"/>
    </row>
    <row r="504" spans="1:12" ht="17.25">
      <c r="A504" s="59"/>
      <c r="B504" s="108"/>
      <c r="C504" s="108"/>
      <c r="D504" s="108"/>
      <c r="E504" s="108"/>
      <c r="F504" s="108"/>
      <c r="G504" s="108"/>
      <c r="H504" s="108"/>
      <c r="I504" s="59"/>
    </row>
    <row r="505" spans="1:12" ht="18">
      <c r="A505" s="59"/>
      <c r="B505" s="109" t="s">
        <v>105</v>
      </c>
      <c r="C505" s="109"/>
      <c r="D505" s="109"/>
      <c r="E505" s="109"/>
      <c r="F505" s="109"/>
      <c r="G505" s="109"/>
      <c r="H505" s="109"/>
      <c r="I505" s="59"/>
    </row>
    <row r="506" spans="1:12" ht="18">
      <c r="A506" s="59"/>
      <c r="B506" s="109" t="s">
        <v>108</v>
      </c>
      <c r="C506" s="109"/>
      <c r="D506" s="109"/>
      <c r="E506" s="109"/>
      <c r="F506" s="109"/>
      <c r="G506" s="109"/>
      <c r="H506" s="109"/>
      <c r="I506" s="59"/>
    </row>
    <row r="507" spans="1:12">
      <c r="A507" s="59"/>
      <c r="B507" s="103"/>
      <c r="C507" s="103"/>
      <c r="D507" s="103"/>
      <c r="E507" s="103"/>
      <c r="F507" s="103"/>
      <c r="G507" s="103"/>
      <c r="H507" s="103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110" t="s">
        <v>82</v>
      </c>
      <c r="C509" s="110"/>
      <c r="D509" s="110"/>
      <c r="E509" s="110"/>
      <c r="F509" s="110"/>
      <c r="G509" s="110"/>
      <c r="H509" s="110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110"/>
      <c r="C510" s="110"/>
      <c r="D510" s="110"/>
      <c r="E510" s="110"/>
      <c r="F510" s="110"/>
      <c r="G510" s="110"/>
      <c r="H510" s="110"/>
      <c r="I510" s="59"/>
      <c r="L510" s="54">
        <f>MONTH(K509)</f>
        <v>3</v>
      </c>
    </row>
    <row r="511" spans="1:12">
      <c r="A511" s="59"/>
      <c r="B511" s="110"/>
      <c r="C511" s="110"/>
      <c r="D511" s="110"/>
      <c r="E511" s="110"/>
      <c r="F511" s="110"/>
      <c r="G511" s="110"/>
      <c r="H511" s="110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111" t="str">
        <f>$B$1</f>
        <v>地区６</v>
      </c>
      <c r="H513" s="112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13"/>
      <c r="H514" s="114"/>
      <c r="I514" s="59"/>
    </row>
    <row r="515" spans="1:17" ht="15.75" customHeight="1" thickTop="1">
      <c r="A515" s="98">
        <f>K509</f>
        <v>46082</v>
      </c>
      <c r="B515" s="98"/>
      <c r="C515" s="99">
        <f>L509</f>
        <v>2026</v>
      </c>
      <c r="D515" s="115" t="str">
        <f>$K$3</f>
        <v>富松町、塚口町３～６丁目</v>
      </c>
      <c r="E515" s="116"/>
      <c r="F515" s="116"/>
      <c r="G515" s="116"/>
      <c r="H515" s="117"/>
      <c r="I515" s="59"/>
    </row>
    <row r="516" spans="1:17" ht="15.75" customHeight="1">
      <c r="A516" s="98"/>
      <c r="B516" s="98"/>
      <c r="C516" s="99"/>
      <c r="D516" s="118"/>
      <c r="E516" s="119"/>
      <c r="F516" s="119"/>
      <c r="G516" s="119"/>
      <c r="H516" s="120"/>
      <c r="I516" s="59"/>
    </row>
    <row r="517" spans="1:17" ht="15.75" customHeight="1">
      <c r="A517" s="59"/>
      <c r="B517" s="100" t="str">
        <f>DBCS(L510)</f>
        <v>３</v>
      </c>
      <c r="C517" s="101" t="s">
        <v>19</v>
      </c>
      <c r="D517" s="118"/>
      <c r="E517" s="119"/>
      <c r="F517" s="119"/>
      <c r="G517" s="119"/>
      <c r="H517" s="120"/>
      <c r="I517" s="59"/>
    </row>
    <row r="518" spans="1:17" ht="15.75" customHeight="1">
      <c r="A518" s="59"/>
      <c r="B518" s="100"/>
      <c r="C518" s="101"/>
      <c r="D518" s="118"/>
      <c r="E518" s="119"/>
      <c r="F518" s="119"/>
      <c r="G518" s="119"/>
      <c r="H518" s="120"/>
      <c r="I518" s="59"/>
    </row>
    <row r="519" spans="1:17" ht="15.75" customHeight="1">
      <c r="A519" s="59"/>
      <c r="B519" s="100"/>
      <c r="C519" s="101"/>
      <c r="D519" s="118"/>
      <c r="E519" s="119"/>
      <c r="F519" s="119"/>
      <c r="G519" s="119"/>
      <c r="H519" s="120"/>
      <c r="I519" s="59"/>
      <c r="L519" s="62"/>
    </row>
    <row r="520" spans="1:17" ht="15.75" customHeight="1" thickBot="1">
      <c r="A520" s="59"/>
      <c r="B520" s="100"/>
      <c r="C520" s="101"/>
      <c r="D520" s="121"/>
      <c r="E520" s="122"/>
      <c r="F520" s="122"/>
      <c r="G520" s="122"/>
      <c r="H520" s="12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び</v>
      </c>
      <c r="D524" s="71" t="str">
        <f t="shared" ref="D524" si="792">M524</f>
        <v>燃</v>
      </c>
      <c r="E524" s="71" t="str">
        <f t="shared" ref="E524" si="793">N524</f>
        <v>紙・衣</v>
      </c>
      <c r="F524" s="71" t="str">
        <f t="shared" ref="F524" si="794">O524</f>
        <v/>
      </c>
      <c r="G524" s="71" t="str">
        <f t="shared" ref="G524" si="795">P524</f>
        <v>燃</v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び</v>
      </c>
      <c r="M524" s="73" t="str">
        <f>IF(D523="","",
IF(IFERROR(INDEX($C$1:$H$2,1,MATCH(3,$C$2:$H$2,0)),"")=$G$1,
IFERROR(IF(WEEKDAY(D523,1)=$H$2,IF(M523=$G$3,$G$1,""),""),""),
IFERROR(INDEX($C$1:$H$2,1,MATCH(3,$C$2:$H$2,0)),"")
))</f>
        <v>燃</v>
      </c>
      <c r="N524" s="73" t="str">
        <f>IF(E523="","",
IF(IFERROR(INDEX($C$1:$H$2,1,MATCH(4,$C$2:$H$2,0)),"")=$G$1,
IFERROR(IF(WEEKDAY(E523,1)=$H$2,IF(N523=$G$3,$G$1,""),""),""),
IFERROR(INDEX($C$1:$H$2,1,MATCH(4,$C$2:$H$2,0)),"")
))</f>
        <v>紙・衣</v>
      </c>
      <c r="O524" s="73" t="str">
        <f>IF(F523="","",
IF(IFERROR(INDEX($C$1:$H$2,1,MATCH(5,$C$2:$H$2,0)),"")=$G$1,
IFERROR(IF(WEEKDAY(F523,1)=$H$2,IF(O523=$G$3,$G$1,""),""),""),
IFERROR(INDEX($C$1:$H$2,1,MATCH(5,$C$2:$H$2,0)),"")
))</f>
        <v/>
      </c>
      <c r="P524" s="73" t="str">
        <f>IF(G523="","",
IF(IFERROR(INDEX($C$1:$H$2,1,MATCH(6,$C$2:$H$2,0)),"")=$G$1,
IFERROR(IF(WEEKDAY(G523,1)=$H$2,IF(P523=$G$3,$G$1,""),""),""),
IFERROR(INDEX($C$1:$H$2,1,MATCH(6,$C$2:$H$2,0)),"")
))</f>
        <v>燃</v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び</v>
      </c>
      <c r="D526" s="71" t="str">
        <f t="shared" ref="D526" si="811">M526</f>
        <v>燃</v>
      </c>
      <c r="E526" s="71" t="str">
        <f t="shared" ref="E526" si="812">N526</f>
        <v>紙・衣</v>
      </c>
      <c r="F526" s="71" t="str">
        <f t="shared" ref="F526" si="813">O526</f>
        <v/>
      </c>
      <c r="G526" s="71" t="str">
        <f t="shared" ref="G526" si="814">P526</f>
        <v>燃</v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び</v>
      </c>
      <c r="M526" s="73" t="str">
        <f>IF(D525="","",
IF(IFERROR(INDEX($C$1:$H$2,1,MATCH(3,$C$2:$H$2,0)),"")=$G$1,
IFERROR(IF(WEEKDAY(D525,1)=$H$2,IF(M525=$G$3,$G$1,""),""),""),
IFERROR(INDEX($C$1:$H$2,1,MATCH(3,$C$2:$H$2,0)),"")
))</f>
        <v>燃</v>
      </c>
      <c r="N526" s="73" t="str">
        <f>IF(E525="","",
IF(IFERROR(INDEX($C$1:$H$2,1,MATCH(4,$C$2:$H$2,0)),"")=$G$1,
IFERROR(IF(WEEKDAY(E525,1)=$H$2,IF(N525=$G$3,$G$1,""),""),""),
IFERROR(INDEX($C$1:$H$2,1,MATCH(4,$C$2:$H$2,0)),"")
))</f>
        <v>紙・衣</v>
      </c>
      <c r="O526" s="73" t="str">
        <f>IF(F525="","",
IF(IFERROR(INDEX($C$1:$H$2,1,MATCH(5,$C$2:$H$2,0)),"")=$G$1,
IFERROR(IF(WEEKDAY(F525,1)=$H$2,IF(O525=$G$3,$G$1,""),""),""),
IFERROR(INDEX($C$1:$H$2,1,MATCH(5,$C$2:$H$2,0)),"")
))</f>
        <v/>
      </c>
      <c r="P526" s="73" t="str">
        <f>IF(G525="","",
IF(IFERROR(INDEX($C$1:$H$2,1,MATCH(6,$C$2:$H$2,0)),"")=$G$1,
IFERROR(IF(WEEKDAY(G525,1)=$H$2,IF(P525=$G$3,$G$1,""),""),""),
IFERROR(INDEX($C$1:$H$2,1,MATCH(6,$C$2:$H$2,0)),"")
))</f>
        <v>燃</v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び</v>
      </c>
      <c r="D528" s="71" t="str">
        <f t="shared" ref="D528" si="826">M528</f>
        <v>燃</v>
      </c>
      <c r="E528" s="71" t="str">
        <f t="shared" ref="E528" si="827">N528</f>
        <v>紙・衣</v>
      </c>
      <c r="F528" s="71" t="str">
        <f t="shared" ref="F528" si="828">O528</f>
        <v/>
      </c>
      <c r="G528" s="71" t="str">
        <f t="shared" ref="G528" si="829">P528</f>
        <v>燃</v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び</v>
      </c>
      <c r="M528" s="73" t="str">
        <f>IF(D527="","",
IF(IFERROR(INDEX($C$1:$H$2,1,MATCH(3,$C$2:$H$2,0)),"")=$G$1,
IFERROR(IF(WEEKDAY(D527,1)=$H$2,IF(M527=$G$3,$G$1,""),""),""),
IFERROR(INDEX($C$1:$H$2,1,MATCH(3,$C$2:$H$2,0)),"")
))</f>
        <v>燃</v>
      </c>
      <c r="N528" s="73" t="str">
        <f>IF(E527="","",
IF(IFERROR(INDEX($C$1:$H$2,1,MATCH(4,$C$2:$H$2,0)),"")=$G$1,
IFERROR(IF(WEEKDAY(E527,1)=$H$2,IF(N527=$G$3,$G$1,""),""),""),
IFERROR(INDEX($C$1:$H$2,1,MATCH(4,$C$2:$H$2,0)),"")
))</f>
        <v>紙・衣</v>
      </c>
      <c r="O528" s="73" t="str">
        <f>IF(F527="","",
IF(IFERROR(INDEX($C$1:$H$2,1,MATCH(5,$C$2:$H$2,0)),"")=$G$1,
IFERROR(IF(WEEKDAY(F527,1)=$H$2,IF(O527=$G$3,$G$1,""),""),""),
IFERROR(INDEX($C$1:$H$2,1,MATCH(5,$C$2:$H$2,0)),"")
))</f>
        <v/>
      </c>
      <c r="P528" s="73" t="str">
        <f>IF(G527="","",
IF(IFERROR(INDEX($C$1:$H$2,1,MATCH(6,$C$2:$H$2,0)),"")=$G$1,
IFERROR(IF(WEEKDAY(G527,1)=$H$2,IF(P527=$G$3,$G$1,""),""),""),
IFERROR(INDEX($C$1:$H$2,1,MATCH(6,$C$2:$H$2,0)),"")
))</f>
        <v>燃</v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び</v>
      </c>
      <c r="D530" s="71" t="str">
        <f t="shared" ref="D530" si="841">M530</f>
        <v>燃</v>
      </c>
      <c r="E530" s="71" t="str">
        <f t="shared" ref="E530" si="842">N530</f>
        <v>紙・衣</v>
      </c>
      <c r="F530" s="71" t="str">
        <f t="shared" ref="F530" si="843">O530</f>
        <v>小・危</v>
      </c>
      <c r="G530" s="71" t="str">
        <f t="shared" ref="G530" si="844">P530</f>
        <v>燃</v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び</v>
      </c>
      <c r="M530" s="73" t="str">
        <f>IF(D529="","",
IF(IFERROR(INDEX($C$1:$H$2,1,MATCH(3,$C$2:$H$2,0)),"")=$G$1,
IFERROR(IF(WEEKDAY(D529,1)=$H$2,IF(M529=$G$3,$G$1,""),""),""),
IFERROR(INDEX($C$1:$H$2,1,MATCH(3,$C$2:$H$2,0)),"")
))</f>
        <v>燃</v>
      </c>
      <c r="N530" s="73" t="str">
        <f>IF(E529="","",
IF(IFERROR(INDEX($C$1:$H$2,1,MATCH(4,$C$2:$H$2,0)),"")=$G$1,
IFERROR(IF(WEEKDAY(E529,1)=$H$2,IF(N529=$G$3,$G$1,""),""),""),
IFERROR(INDEX($C$1:$H$2,1,MATCH(4,$C$2:$H$2,0)),"")
))</f>
        <v>紙・衣</v>
      </c>
      <c r="O530" s="73" t="str">
        <f>IF(F529="","",
IF(IFERROR(INDEX($C$1:$H$2,1,MATCH(5,$C$2:$H$2,0)),"")=$G$1,
IFERROR(IF(WEEKDAY(F529,1)=$H$2,IF(O529=$G$3,$G$1,""),""),""),
IFERROR(INDEX($C$1:$H$2,1,MATCH(5,$C$2:$H$2,0)),"")
))</f>
        <v>小・危</v>
      </c>
      <c r="P530" s="73" t="str">
        <f>IF(G529="","",
IF(IFERROR(INDEX($C$1:$H$2,1,MATCH(6,$C$2:$H$2,0)),"")=$G$1,
IFERROR(IF(WEEKDAY(G529,1)=$H$2,IF(P529=$G$3,$G$1,""),""),""),
IFERROR(INDEX($C$1:$H$2,1,MATCH(6,$C$2:$H$2,0)),"")
))</f>
        <v>燃</v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び</v>
      </c>
      <c r="D532" s="71" t="str">
        <f t="shared" ref="D532" si="853">M532</f>
        <v>燃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び</v>
      </c>
      <c r="M532" s="73" t="str">
        <f>IF(D531="","",
IF(IFERROR(INDEX($C$1:$H$2,1,MATCH(3,$C$2:$H$2,0)),"")=$G$1,
IFERROR(IF(WEEKDAY(D531,1)=$H$2,IF(M531=$G$3,$G$1,""),""),""),
IFERROR(INDEX($C$1:$H$2,1,MATCH(3,$C$2:$H$2,0)),"")
))</f>
        <v>燃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02" t="s">
        <v>71</v>
      </c>
      <c r="D536" s="97" t="s">
        <v>72</v>
      </c>
      <c r="E536" s="97"/>
      <c r="F536" s="97"/>
      <c r="G536" s="97"/>
      <c r="H536" s="97"/>
      <c r="I536" s="59"/>
    </row>
    <row r="537" spans="1:17">
      <c r="A537" s="59"/>
      <c r="B537" s="59"/>
      <c r="C537" s="102"/>
      <c r="D537" s="97"/>
      <c r="E537" s="97"/>
      <c r="F537" s="97"/>
      <c r="G537" s="97"/>
      <c r="H537" s="97"/>
      <c r="I537" s="59"/>
    </row>
    <row r="538" spans="1:17">
      <c r="A538" s="59"/>
      <c r="B538" s="59"/>
      <c r="C538" s="104" t="s">
        <v>73</v>
      </c>
      <c r="D538" s="97" t="s">
        <v>74</v>
      </c>
      <c r="E538" s="97"/>
      <c r="F538" s="97"/>
      <c r="G538" s="97"/>
      <c r="H538" s="97"/>
      <c r="I538" s="59"/>
    </row>
    <row r="539" spans="1:17">
      <c r="A539" s="59"/>
      <c r="B539" s="59"/>
      <c r="C539" s="104"/>
      <c r="D539" s="97"/>
      <c r="E539" s="97"/>
      <c r="F539" s="97"/>
      <c r="G539" s="97"/>
      <c r="H539" s="97"/>
      <c r="I539" s="59"/>
    </row>
    <row r="540" spans="1:17">
      <c r="A540" s="59"/>
      <c r="B540" s="59"/>
      <c r="C540" s="105" t="s">
        <v>75</v>
      </c>
      <c r="D540" s="106" t="s">
        <v>76</v>
      </c>
      <c r="E540" s="106"/>
      <c r="F540" s="106"/>
      <c r="G540" s="106"/>
      <c r="H540" s="106"/>
      <c r="I540" s="59"/>
    </row>
    <row r="541" spans="1:17">
      <c r="A541" s="59"/>
      <c r="B541" s="59"/>
      <c r="C541" s="105"/>
      <c r="D541" s="106"/>
      <c r="E541" s="106"/>
      <c r="F541" s="106"/>
      <c r="G541" s="106"/>
      <c r="H541" s="106"/>
      <c r="I541" s="59"/>
    </row>
    <row r="542" spans="1:17">
      <c r="A542" s="59"/>
      <c r="B542" s="59"/>
      <c r="C542" s="96" t="s">
        <v>77</v>
      </c>
      <c r="D542" s="97" t="s">
        <v>78</v>
      </c>
      <c r="E542" s="97"/>
      <c r="F542" s="97"/>
      <c r="G542" s="97"/>
      <c r="H542" s="97"/>
      <c r="I542" s="59"/>
    </row>
    <row r="543" spans="1:17">
      <c r="A543" s="59"/>
      <c r="B543" s="59"/>
      <c r="C543" s="96"/>
      <c r="D543" s="97"/>
      <c r="E543" s="97"/>
      <c r="F543" s="97"/>
      <c r="G543" s="97"/>
      <c r="H543" s="97"/>
      <c r="I543" s="59"/>
    </row>
    <row r="544" spans="1:17" ht="13.5" customHeight="1">
      <c r="A544" s="59"/>
      <c r="B544" s="61"/>
      <c r="C544" s="107" t="s">
        <v>106</v>
      </c>
      <c r="D544" s="107"/>
      <c r="E544" s="107"/>
      <c r="F544" s="107"/>
      <c r="G544" s="107"/>
      <c r="H544" s="107"/>
      <c r="I544" s="59"/>
    </row>
    <row r="545" spans="1:9" ht="20.25" customHeight="1">
      <c r="A545" s="59"/>
      <c r="B545" s="81"/>
      <c r="C545" s="107"/>
      <c r="D545" s="107"/>
      <c r="E545" s="107"/>
      <c r="F545" s="107"/>
      <c r="G545" s="107"/>
      <c r="H545" s="107"/>
      <c r="I545" s="59"/>
    </row>
    <row r="546" spans="1:9" ht="17.25">
      <c r="A546" s="59"/>
      <c r="B546" s="108"/>
      <c r="C546" s="108"/>
      <c r="D546" s="108"/>
      <c r="E546" s="108"/>
      <c r="F546" s="108"/>
      <c r="G546" s="108"/>
      <c r="H546" s="108"/>
      <c r="I546" s="59"/>
    </row>
    <row r="547" spans="1:9" ht="18">
      <c r="A547" s="59"/>
      <c r="B547" s="109" t="s">
        <v>105</v>
      </c>
      <c r="C547" s="109"/>
      <c r="D547" s="109"/>
      <c r="E547" s="109"/>
      <c r="F547" s="109"/>
      <c r="G547" s="109"/>
      <c r="H547" s="109"/>
      <c r="I547" s="59"/>
    </row>
    <row r="548" spans="1:9" ht="18">
      <c r="A548" s="59"/>
      <c r="B548" s="109" t="s">
        <v>108</v>
      </c>
      <c r="C548" s="109"/>
      <c r="D548" s="109"/>
      <c r="E548" s="109"/>
      <c r="F548" s="109"/>
      <c r="G548" s="109"/>
      <c r="H548" s="109"/>
      <c r="I548" s="59"/>
    </row>
    <row r="549" spans="1:9">
      <c r="A549" s="59"/>
      <c r="B549" s="103"/>
      <c r="C549" s="103"/>
      <c r="D549" s="103"/>
      <c r="E549" s="103"/>
      <c r="F549" s="103"/>
      <c r="G549" s="103"/>
      <c r="H549" s="103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地区６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6</v>
      </c>
      <c r="C2" s="33">
        <f t="shared" ref="C2:H2" si="0">IF(C3="月",2,IF(C3="火",3,IF(C3="水",4,IF(C3="木",5,IF(C3="金",6,IF(C3="土",7,"-"))))))</f>
        <v>3</v>
      </c>
      <c r="D2" s="33">
        <f t="shared" si="0"/>
        <v>6</v>
      </c>
      <c r="E2" s="33">
        <f t="shared" si="0"/>
        <v>2</v>
      </c>
      <c r="F2" s="33">
        <f t="shared" si="0"/>
        <v>4</v>
      </c>
      <c r="G2" s="33" t="str">
        <f t="shared" si="0"/>
        <v>-</v>
      </c>
      <c r="H2" s="33">
        <f t="shared" si="0"/>
        <v>5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火</v>
      </c>
      <c r="D3" s="33" t="str">
        <f>INDEX(情報入力シート!$A$22:$P$47,MATCH($B$2,情報入力シート!$A$22:$A$47),9)</f>
        <v>金</v>
      </c>
      <c r="E3" s="33" t="str">
        <f>INDEX(情報入力シート!$A$22:$P$47,MATCH($B$2,情報入力シート!$A$22:$A$47),11)</f>
        <v>月</v>
      </c>
      <c r="F3" s="33" t="str">
        <f>INDEX(情報入力シート!$A$22:$P$47,MATCH($B$2,情報入力シート!$A$22:$A$47),13)</f>
        <v>水</v>
      </c>
      <c r="G3" s="33">
        <f>INDEX(情報入力シート!$A$22:$P$47,MATCH($B$2,情報入力シート!$A$22:$A$47),15)</f>
        <v>4</v>
      </c>
      <c r="H3" s="33" t="str">
        <f>INDEX(情報入力シート!$A$22:$P$47,MATCH($B$2,情報入力シート!$A$22:$A$47),16)</f>
        <v>木</v>
      </c>
      <c r="J3" s="44"/>
      <c r="K3" s="8" t="str">
        <f>IF($B$2&gt;0,INDEX(情報入力シート!$A$22:$P$47,MATCH($B$2,情報入力シート!$A$22:$A$47),2),"地区番号を１～２６の間で選択してください！")</f>
        <v>富松町、塚口町３～６丁目</v>
      </c>
    </row>
    <row r="4" spans="1:12" hidden="1"/>
    <row r="5" spans="1:12" hidden="1">
      <c r="A5" s="37"/>
      <c r="B5" s="124" t="s">
        <v>82</v>
      </c>
      <c r="C5" s="124"/>
      <c r="D5" s="124"/>
      <c r="E5" s="124"/>
      <c r="F5" s="124"/>
      <c r="G5" s="124"/>
      <c r="H5" s="124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24"/>
      <c r="C6" s="124"/>
      <c r="D6" s="124"/>
      <c r="E6" s="124"/>
      <c r="F6" s="124"/>
      <c r="G6" s="124"/>
      <c r="H6" s="124"/>
      <c r="I6" s="37"/>
      <c r="L6" s="33">
        <f>MONTH(K5)</f>
        <v>4</v>
      </c>
    </row>
    <row r="7" spans="1:12" hidden="1">
      <c r="A7" s="37"/>
      <c r="B7" s="124"/>
      <c r="C7" s="124"/>
      <c r="D7" s="124"/>
      <c r="E7" s="124"/>
      <c r="F7" s="124"/>
      <c r="G7" s="124"/>
      <c r="H7" s="124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25" t="str">
        <f>$B$1</f>
        <v>地区６</v>
      </c>
      <c r="H9" s="126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27"/>
      <c r="H10" s="128"/>
      <c r="I10" s="37"/>
    </row>
    <row r="11" spans="1:12" ht="13.5" hidden="1" customHeight="1" thickTop="1">
      <c r="A11" s="129">
        <f>K5</f>
        <v>45748</v>
      </c>
      <c r="B11" s="129"/>
      <c r="C11" s="130">
        <f>L5</f>
        <v>2025</v>
      </c>
      <c r="D11" s="131" t="str">
        <f>$K$3</f>
        <v>富松町、塚口町３～６丁目</v>
      </c>
      <c r="E11" s="132"/>
      <c r="F11" s="132"/>
      <c r="G11" s="132"/>
      <c r="H11" s="133"/>
      <c r="I11" s="37"/>
    </row>
    <row r="12" spans="1:12" ht="13.5" hidden="1" customHeight="1">
      <c r="A12" s="129"/>
      <c r="B12" s="129"/>
      <c r="C12" s="130"/>
      <c r="D12" s="134"/>
      <c r="E12" s="135"/>
      <c r="F12" s="135"/>
      <c r="G12" s="135"/>
      <c r="H12" s="136"/>
      <c r="I12" s="37"/>
    </row>
    <row r="13" spans="1:12" ht="13.5" hidden="1" customHeight="1">
      <c r="A13" s="37"/>
      <c r="B13" s="140" t="str">
        <f>DBCS(L6)</f>
        <v>４</v>
      </c>
      <c r="C13" s="141" t="s">
        <v>19</v>
      </c>
      <c r="D13" s="134"/>
      <c r="E13" s="135"/>
      <c r="F13" s="135"/>
      <c r="G13" s="135"/>
      <c r="H13" s="136"/>
      <c r="I13" s="37"/>
    </row>
    <row r="14" spans="1:12" ht="13.5" hidden="1" customHeight="1">
      <c r="A14" s="37"/>
      <c r="B14" s="140"/>
      <c r="C14" s="141"/>
      <c r="D14" s="134"/>
      <c r="E14" s="135"/>
      <c r="F14" s="135"/>
      <c r="G14" s="135"/>
      <c r="H14" s="136"/>
      <c r="I14" s="37"/>
    </row>
    <row r="15" spans="1:12" ht="13.5" hidden="1" customHeight="1">
      <c r="A15" s="37"/>
      <c r="B15" s="140"/>
      <c r="C15" s="141"/>
      <c r="D15" s="134"/>
      <c r="E15" s="135"/>
      <c r="F15" s="135"/>
      <c r="G15" s="135"/>
      <c r="H15" s="136"/>
      <c r="I15" s="37"/>
      <c r="L15" s="40"/>
    </row>
    <row r="16" spans="1:12" ht="13.5" hidden="1" customHeight="1" thickBot="1">
      <c r="A16" s="37"/>
      <c r="B16" s="140"/>
      <c r="C16" s="141"/>
      <c r="D16" s="137"/>
      <c r="E16" s="138"/>
      <c r="F16" s="138"/>
      <c r="G16" s="138"/>
      <c r="H16" s="139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燃</v>
      </c>
      <c r="E20" s="41" t="str">
        <f t="shared" si="2"/>
        <v>紙・衣</v>
      </c>
      <c r="F20" s="41" t="str">
        <f t="shared" si="2"/>
        <v/>
      </c>
      <c r="G20" s="41" t="str">
        <f t="shared" si="2"/>
        <v>燃</v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燃</v>
      </c>
      <c r="N20" s="6" t="str">
        <f>IF(E19="","",
IF(IFERROR(INDEX($C$1:$H$2,1,MATCH(4,$C$2:$H$2,0)),"")=$G$1,
IFERROR(IF(WEEKDAY(E19,1)=$H$2,IF(N19=$G$3,$G$1,""),""),""),
IFERROR(INDEX($C$1:$H$2,1,MATCH(4,$C$2:$H$2,0)),"")
))</f>
        <v>紙・衣</v>
      </c>
      <c r="O20" s="6" t="str">
        <f>IF(F19="","",
IF(IFERROR(INDEX($C$1:$H$2,1,MATCH(5,$C$2:$H$2,0)),"")=$G$1,
IFERROR(IF(WEEKDAY(F19,1)=$H$2,IF(O19=$G$3,$G$1,""),""),""),
IFERROR(INDEX($C$1:$H$2,1,MATCH(5,$C$2:$H$2,0)),"")
))</f>
        <v/>
      </c>
      <c r="P20" s="6" t="str">
        <f>IF(G19="","",
IF(IFERROR(INDEX($C$1:$H$2,1,MATCH(6,$C$2:$H$2,0)),"")=$G$1,
IFERROR(IF(WEEKDAY(G19,1)=$H$2,IF(P19=$G$3,$G$1,""),""),""),
IFERROR(INDEX($C$1:$H$2,1,MATCH(6,$C$2:$H$2,0)),"")
))</f>
        <v>燃</v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び</v>
      </c>
      <c r="D22" s="41" t="str">
        <f t="shared" si="5"/>
        <v>燃</v>
      </c>
      <c r="E22" s="41" t="str">
        <f t="shared" si="5"/>
        <v>紙・衣</v>
      </c>
      <c r="F22" s="41" t="str">
        <f t="shared" si="5"/>
        <v/>
      </c>
      <c r="G22" s="41" t="str">
        <f t="shared" si="5"/>
        <v>燃</v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び</v>
      </c>
      <c r="M22" s="6" t="str">
        <f>IF(D21="","",
IF(IFERROR(INDEX($C$1:$H$2,1,MATCH(3,$C$2:$H$2,0)),"")=$G$1,
IFERROR(IF(WEEKDAY(D21,1)=$H$2,IF(M21=$G$3,$G$1,""),""),""),
IFERROR(INDEX($C$1:$H$2,1,MATCH(3,$C$2:$H$2,0)),"")
))</f>
        <v>燃</v>
      </c>
      <c r="N22" s="6" t="str">
        <f>IF(E21="","",
IF(IFERROR(INDEX($C$1:$H$2,1,MATCH(4,$C$2:$H$2,0)),"")=$G$1,
IFERROR(IF(WEEKDAY(E21,1)=$H$2,IF(N21=$G$3,$G$1,""),""),""),
IFERROR(INDEX($C$1:$H$2,1,MATCH(4,$C$2:$H$2,0)),"")
))</f>
        <v>紙・衣</v>
      </c>
      <c r="O22" s="6" t="str">
        <f>IF(F21="","",
IF(IFERROR(INDEX($C$1:$H$2,1,MATCH(5,$C$2:$H$2,0)),"")=$G$1,
IFERROR(IF(WEEKDAY(F21,1)=$H$2,IF(O21=$G$3,$G$1,""),""),""),
IFERROR(INDEX($C$1:$H$2,1,MATCH(5,$C$2:$H$2,0)),"")
))</f>
        <v/>
      </c>
      <c r="P22" s="6" t="str">
        <f>IF(G21="","",
IF(IFERROR(INDEX($C$1:$H$2,1,MATCH(6,$C$2:$H$2,0)),"")=$G$1,
IFERROR(IF(WEEKDAY(G21,1)=$H$2,IF(P21=$G$3,$G$1,""),""),""),
IFERROR(INDEX($C$1:$H$2,1,MATCH(6,$C$2:$H$2,0)),"")
))</f>
        <v>燃</v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び</v>
      </c>
      <c r="D24" s="41" t="str">
        <f t="shared" si="8"/>
        <v>燃</v>
      </c>
      <c r="E24" s="41" t="str">
        <f t="shared" si="8"/>
        <v>紙・衣</v>
      </c>
      <c r="F24" s="41" t="str">
        <f t="shared" si="8"/>
        <v/>
      </c>
      <c r="G24" s="41" t="str">
        <f t="shared" si="8"/>
        <v>燃</v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び</v>
      </c>
      <c r="M24" s="6" t="str">
        <f>IF(D23="","",
IF(IFERROR(INDEX($C$1:$H$2,1,MATCH(3,$C$2:$H$2,0)),"")=$G$1,
IFERROR(IF(WEEKDAY(D23,1)=$H$2,IF(M23=$G$3,$G$1,""),""),""),
IFERROR(INDEX($C$1:$H$2,1,MATCH(3,$C$2:$H$2,0)),"")
))</f>
        <v>燃</v>
      </c>
      <c r="N24" s="6" t="str">
        <f>IF(E23="","",
IF(IFERROR(INDEX($C$1:$H$2,1,MATCH(4,$C$2:$H$2,0)),"")=$G$1,
IFERROR(IF(WEEKDAY(E23,1)=$H$2,IF(N23=$G$3,$G$1,""),""),""),
IFERROR(INDEX($C$1:$H$2,1,MATCH(4,$C$2:$H$2,0)),"")
))</f>
        <v>紙・衣</v>
      </c>
      <c r="O24" s="6" t="str">
        <f>IF(F23="","",
IF(IFERROR(INDEX($C$1:$H$2,1,MATCH(5,$C$2:$H$2,0)),"")=$G$1,
IFERROR(IF(WEEKDAY(F23,1)=$H$2,IF(O23=$G$3,$G$1,""),""),""),
IFERROR(INDEX($C$1:$H$2,1,MATCH(5,$C$2:$H$2,0)),"")
))</f>
        <v/>
      </c>
      <c r="P24" s="6" t="str">
        <f>IF(G23="","",
IF(IFERROR(INDEX($C$1:$H$2,1,MATCH(6,$C$2:$H$2,0)),"")=$G$1,
IFERROR(IF(WEEKDAY(G23,1)=$H$2,IF(P23=$G$3,$G$1,""),""),""),
IFERROR(INDEX($C$1:$H$2,1,MATCH(6,$C$2:$H$2,0)),"")
))</f>
        <v>燃</v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び</v>
      </c>
      <c r="D26" s="41" t="str">
        <f t="shared" si="10"/>
        <v>燃</v>
      </c>
      <c r="E26" s="41" t="str">
        <f t="shared" si="10"/>
        <v>紙・衣</v>
      </c>
      <c r="F26" s="41" t="str">
        <f t="shared" si="10"/>
        <v>小・危</v>
      </c>
      <c r="G26" s="41" t="str">
        <f t="shared" si="10"/>
        <v>燃</v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び</v>
      </c>
      <c r="M26" s="6" t="str">
        <f>IF(D25="","",
IF(IFERROR(INDEX($C$1:$H$2,1,MATCH(3,$C$2:$H$2,0)),"")=$G$1,
IFERROR(IF(WEEKDAY(D25,1)=$H$2,IF(M25=$G$3,$G$1,""),""),""),
IFERROR(INDEX($C$1:$H$2,1,MATCH(3,$C$2:$H$2,0)),"")
))</f>
        <v>燃</v>
      </c>
      <c r="N26" s="6" t="str">
        <f>IF(E25="","",
IF(IFERROR(INDEX($C$1:$H$2,1,MATCH(4,$C$2:$H$2,0)),"")=$G$1,
IFERROR(IF(WEEKDAY(E25,1)=$H$2,IF(N25=$G$3,$G$1,""),""),""),
IFERROR(INDEX($C$1:$H$2,1,MATCH(4,$C$2:$H$2,0)),"")
))</f>
        <v>紙・衣</v>
      </c>
      <c r="O26" s="6" t="str">
        <f>IF(F25="","",
IF(IFERROR(INDEX($C$1:$H$2,1,MATCH(5,$C$2:$H$2,0)),"")=$G$1,
IFERROR(IF(WEEKDAY(F25,1)=$H$2,IF(O25=$G$3,$G$1,""),""),""),
IFERROR(INDEX($C$1:$H$2,1,MATCH(5,$C$2:$H$2,0)),"")
))</f>
        <v>小・危</v>
      </c>
      <c r="P26" s="6" t="str">
        <f>IF(G25="","",
IF(IFERROR(INDEX($C$1:$H$2,1,MATCH(6,$C$2:$H$2,0)),"")=$G$1,
IFERROR(IF(WEEKDAY(G25,1)=$H$2,IF(P25=$G$3,$G$1,""),""),""),
IFERROR(INDEX($C$1:$H$2,1,MATCH(6,$C$2:$H$2,0)),"")
))</f>
        <v>燃</v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び</v>
      </c>
      <c r="D28" s="41" t="str">
        <f t="shared" si="12"/>
        <v>燃</v>
      </c>
      <c r="E28" s="41" t="str">
        <f t="shared" si="12"/>
        <v>紙・衣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び</v>
      </c>
      <c r="M28" s="6" t="str">
        <f>IF(D27="","",
IF(IFERROR(INDEX($C$1:$H$2,1,MATCH(3,$C$2:$H$2,0)),"")=$G$1,
IFERROR(IF(WEEKDAY(D27,1)=$H$2,IF(M27=$G$3,$G$1,""),""),""),
IFERROR(INDEX($C$1:$H$2,1,MATCH(3,$C$2:$H$2,0)),"")
))</f>
        <v>燃</v>
      </c>
      <c r="N28" s="6" t="str">
        <f>IF(E27="","",
IF(IFERROR(INDEX($C$1:$H$2,1,MATCH(4,$C$2:$H$2,0)),"")=$G$1,
IFERROR(IF(WEEKDAY(E27,1)=$H$2,IF(N27=$G$3,$G$1,""),""),""),
IFERROR(INDEX($C$1:$H$2,1,MATCH(4,$C$2:$H$2,0)),"")
))</f>
        <v>紙・衣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02" t="s">
        <v>71</v>
      </c>
      <c r="D32" s="97" t="s">
        <v>72</v>
      </c>
      <c r="E32" s="97"/>
      <c r="F32" s="97"/>
      <c r="G32" s="97"/>
      <c r="H32" s="97"/>
      <c r="I32" s="37"/>
    </row>
    <row r="33" spans="1:12" hidden="1">
      <c r="A33" s="37"/>
      <c r="B33" s="37"/>
      <c r="C33" s="102"/>
      <c r="D33" s="97"/>
      <c r="E33" s="97"/>
      <c r="F33" s="97"/>
      <c r="G33" s="97"/>
      <c r="H33" s="97"/>
      <c r="I33" s="37"/>
    </row>
    <row r="34" spans="1:12" hidden="1">
      <c r="A34" s="37"/>
      <c r="B34" s="37"/>
      <c r="C34" s="104" t="s">
        <v>73</v>
      </c>
      <c r="D34" s="97" t="s">
        <v>74</v>
      </c>
      <c r="E34" s="97"/>
      <c r="F34" s="97"/>
      <c r="G34" s="97"/>
      <c r="H34" s="97"/>
      <c r="I34" s="37"/>
    </row>
    <row r="35" spans="1:12" hidden="1">
      <c r="A35" s="37"/>
      <c r="B35" s="37"/>
      <c r="C35" s="104"/>
      <c r="D35" s="97"/>
      <c r="E35" s="97"/>
      <c r="F35" s="97"/>
      <c r="G35" s="97"/>
      <c r="H35" s="97"/>
      <c r="I35" s="37"/>
    </row>
    <row r="36" spans="1:12" hidden="1">
      <c r="A36" s="37"/>
      <c r="B36" s="37"/>
      <c r="C36" s="105" t="s">
        <v>75</v>
      </c>
      <c r="D36" s="106" t="s">
        <v>76</v>
      </c>
      <c r="E36" s="106"/>
      <c r="F36" s="106"/>
      <c r="G36" s="106"/>
      <c r="H36" s="106"/>
      <c r="I36" s="37"/>
    </row>
    <row r="37" spans="1:12" hidden="1">
      <c r="A37" s="37"/>
      <c r="B37" s="37"/>
      <c r="C37" s="105"/>
      <c r="D37" s="106"/>
      <c r="E37" s="106"/>
      <c r="F37" s="106"/>
      <c r="G37" s="106"/>
      <c r="H37" s="106"/>
      <c r="I37" s="37"/>
    </row>
    <row r="38" spans="1:12" hidden="1">
      <c r="A38" s="37"/>
      <c r="B38" s="37"/>
      <c r="C38" s="96" t="s">
        <v>77</v>
      </c>
      <c r="D38" s="97" t="s">
        <v>78</v>
      </c>
      <c r="E38" s="97"/>
      <c r="F38" s="97"/>
      <c r="G38" s="97"/>
      <c r="H38" s="97"/>
      <c r="I38" s="37"/>
    </row>
    <row r="39" spans="1:12" hidden="1">
      <c r="A39" s="37"/>
      <c r="B39" s="37"/>
      <c r="C39" s="96"/>
      <c r="D39" s="97"/>
      <c r="E39" s="97"/>
      <c r="F39" s="97"/>
      <c r="G39" s="97"/>
      <c r="H39" s="9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47"/>
      <c r="C41" s="148"/>
      <c r="D41" s="148"/>
      <c r="E41" s="148"/>
      <c r="F41" s="148"/>
      <c r="G41" s="148"/>
      <c r="H41" s="149"/>
      <c r="I41" s="37"/>
    </row>
    <row r="42" spans="1:12" ht="17.25" hidden="1">
      <c r="A42" s="37"/>
      <c r="B42" s="150" t="s">
        <v>79</v>
      </c>
      <c r="C42" s="151"/>
      <c r="D42" s="151"/>
      <c r="E42" s="151"/>
      <c r="F42" s="151"/>
      <c r="G42" s="151"/>
      <c r="H42" s="152"/>
      <c r="I42" s="37"/>
    </row>
    <row r="43" spans="1:12" ht="17.25" hidden="1">
      <c r="A43" s="37"/>
      <c r="B43" s="150" t="s">
        <v>80</v>
      </c>
      <c r="C43" s="151"/>
      <c r="D43" s="151"/>
      <c r="E43" s="151"/>
      <c r="F43" s="151"/>
      <c r="G43" s="151"/>
      <c r="H43" s="152"/>
      <c r="I43" s="37"/>
    </row>
    <row r="44" spans="1:12" ht="17.25" hidden="1">
      <c r="A44" s="37"/>
      <c r="B44" s="150" t="s">
        <v>81</v>
      </c>
      <c r="C44" s="151"/>
      <c r="D44" s="151"/>
      <c r="E44" s="151"/>
      <c r="F44" s="151"/>
      <c r="G44" s="151"/>
      <c r="H44" s="152"/>
      <c r="I44" s="37"/>
    </row>
    <row r="45" spans="1:12" hidden="1">
      <c r="A45" s="37"/>
      <c r="B45" s="142"/>
      <c r="C45" s="143"/>
      <c r="D45" s="143"/>
      <c r="E45" s="143"/>
      <c r="F45" s="143"/>
      <c r="G45" s="143"/>
      <c r="H45" s="144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24" t="s">
        <v>82</v>
      </c>
      <c r="C47" s="124"/>
      <c r="D47" s="124"/>
      <c r="E47" s="124"/>
      <c r="F47" s="124"/>
      <c r="G47" s="124"/>
      <c r="H47" s="124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24"/>
      <c r="C48" s="124"/>
      <c r="D48" s="124"/>
      <c r="E48" s="124"/>
      <c r="F48" s="124"/>
      <c r="G48" s="124"/>
      <c r="H48" s="124"/>
      <c r="I48" s="37"/>
      <c r="L48" s="33">
        <f>MONTH(K47)</f>
        <v>5</v>
      </c>
    </row>
    <row r="49" spans="1:17" hidden="1">
      <c r="A49" s="37"/>
      <c r="B49" s="124"/>
      <c r="C49" s="124"/>
      <c r="D49" s="124"/>
      <c r="E49" s="124"/>
      <c r="F49" s="124"/>
      <c r="G49" s="124"/>
      <c r="H49" s="124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25" t="str">
        <f>$B$1</f>
        <v>地区６</v>
      </c>
      <c r="H51" s="126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27"/>
      <c r="H52" s="128"/>
      <c r="I52" s="37"/>
    </row>
    <row r="53" spans="1:17" ht="13.5" hidden="1" customHeight="1" thickTop="1">
      <c r="A53" s="145">
        <f>K47</f>
        <v>45778</v>
      </c>
      <c r="B53" s="145"/>
      <c r="C53" s="146">
        <f>L47</f>
        <v>2025</v>
      </c>
      <c r="D53" s="131" t="str">
        <f>$K$3</f>
        <v>富松町、塚口町３～６丁目</v>
      </c>
      <c r="E53" s="132"/>
      <c r="F53" s="132"/>
      <c r="G53" s="132"/>
      <c r="H53" s="133"/>
      <c r="I53" s="37"/>
    </row>
    <row r="54" spans="1:17" ht="13.5" hidden="1" customHeight="1">
      <c r="A54" s="145"/>
      <c r="B54" s="145"/>
      <c r="C54" s="146"/>
      <c r="D54" s="134"/>
      <c r="E54" s="135"/>
      <c r="F54" s="135"/>
      <c r="G54" s="135"/>
      <c r="H54" s="136"/>
      <c r="I54" s="37"/>
    </row>
    <row r="55" spans="1:17" ht="13.5" hidden="1" customHeight="1">
      <c r="A55" s="37"/>
      <c r="B55" s="140" t="str">
        <f>DBCS(L48)</f>
        <v>５</v>
      </c>
      <c r="C55" s="141" t="s">
        <v>19</v>
      </c>
      <c r="D55" s="134"/>
      <c r="E55" s="135"/>
      <c r="F55" s="135"/>
      <c r="G55" s="135"/>
      <c r="H55" s="136"/>
      <c r="I55" s="37"/>
    </row>
    <row r="56" spans="1:17" ht="13.5" hidden="1" customHeight="1">
      <c r="A56" s="37"/>
      <c r="B56" s="140"/>
      <c r="C56" s="141"/>
      <c r="D56" s="134"/>
      <c r="E56" s="135"/>
      <c r="F56" s="135"/>
      <c r="G56" s="135"/>
      <c r="H56" s="136"/>
      <c r="I56" s="37"/>
    </row>
    <row r="57" spans="1:17" ht="13.5" hidden="1" customHeight="1">
      <c r="A57" s="37"/>
      <c r="B57" s="140"/>
      <c r="C57" s="141"/>
      <c r="D57" s="134"/>
      <c r="E57" s="135"/>
      <c r="F57" s="135"/>
      <c r="G57" s="135"/>
      <c r="H57" s="136"/>
      <c r="I57" s="37"/>
      <c r="L57" s="40"/>
    </row>
    <row r="58" spans="1:17" ht="13.5" hidden="1" customHeight="1" thickBot="1">
      <c r="A58" s="37"/>
      <c r="B58" s="140"/>
      <c r="C58" s="141"/>
      <c r="D58" s="137"/>
      <c r="E58" s="138"/>
      <c r="F58" s="138"/>
      <c r="G58" s="138"/>
      <c r="H58" s="139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/>
      </c>
      <c r="G62" s="41" t="str">
        <f t="shared" si="15"/>
        <v>燃</v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/>
      </c>
      <c r="P62" s="6" t="str">
        <f>IF(G61="","",
IF(IFERROR(INDEX($C$1:$H$2,1,MATCH(6,$C$2:$H$2,0)),"")=$G$1,
IFERROR(IF(WEEKDAY(G61,1)=$H$2,IF(P61=$G$3,$G$1,""),""),""),
IFERROR(INDEX($C$1:$H$2,1,MATCH(6,$C$2:$H$2,0)),"")
))</f>
        <v>燃</v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び</v>
      </c>
      <c r="D64" s="41" t="str">
        <f t="shared" si="18"/>
        <v>燃</v>
      </c>
      <c r="E64" s="41" t="str">
        <f t="shared" si="18"/>
        <v>紙・衣</v>
      </c>
      <c r="F64" s="41" t="str">
        <f t="shared" si="18"/>
        <v/>
      </c>
      <c r="G64" s="41" t="str">
        <f t="shared" si="18"/>
        <v>燃</v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び</v>
      </c>
      <c r="M64" s="6" t="str">
        <f>IF(D63="","",
IF(IFERROR(INDEX($C$1:$H$2,1,MATCH(3,$C$2:$H$2,0)),"")=$G$1,
IFERROR(IF(WEEKDAY(D63,1)=$H$2,IF(M63=$G$3,$G$1,""),""),""),
IFERROR(INDEX($C$1:$H$2,1,MATCH(3,$C$2:$H$2,0)),"")
))</f>
        <v>燃</v>
      </c>
      <c r="N64" s="6" t="str">
        <f>IF(E63="","",
IF(IFERROR(INDEX($C$1:$H$2,1,MATCH(4,$C$2:$H$2,0)),"")=$G$1,
IFERROR(IF(WEEKDAY(E63,1)=$H$2,IF(N63=$G$3,$G$1,""),""),""),
IFERROR(INDEX($C$1:$H$2,1,MATCH(4,$C$2:$H$2,0)),"")
))</f>
        <v>紙・衣</v>
      </c>
      <c r="O64" s="6" t="str">
        <f>IF(F63="","",
IF(IFERROR(INDEX($C$1:$H$2,1,MATCH(5,$C$2:$H$2,0)),"")=$G$1,
IFERROR(IF(WEEKDAY(F63,1)=$H$2,IF(O63=$G$3,$G$1,""),""),""),
IFERROR(INDEX($C$1:$H$2,1,MATCH(5,$C$2:$H$2,0)),"")
))</f>
        <v/>
      </c>
      <c r="P64" s="6" t="str">
        <f>IF(G63="","",
IF(IFERROR(INDEX($C$1:$H$2,1,MATCH(6,$C$2:$H$2,0)),"")=$G$1,
IFERROR(IF(WEEKDAY(G63,1)=$H$2,IF(P63=$G$3,$G$1,""),""),""),
IFERROR(INDEX($C$1:$H$2,1,MATCH(6,$C$2:$H$2,0)),"")
))</f>
        <v>燃</v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び</v>
      </c>
      <c r="D66" s="41" t="str">
        <f t="shared" si="21"/>
        <v>燃</v>
      </c>
      <c r="E66" s="41" t="str">
        <f t="shared" si="21"/>
        <v>紙・衣</v>
      </c>
      <c r="F66" s="41" t="str">
        <f t="shared" si="21"/>
        <v/>
      </c>
      <c r="G66" s="41" t="str">
        <f t="shared" si="21"/>
        <v>燃</v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び</v>
      </c>
      <c r="M66" s="6" t="str">
        <f>IF(D65="","",
IF(IFERROR(INDEX($C$1:$H$2,1,MATCH(3,$C$2:$H$2,0)),"")=$G$1,
IFERROR(IF(WEEKDAY(D65,1)=$H$2,IF(M65=$G$3,$G$1,""),""),""),
IFERROR(INDEX($C$1:$H$2,1,MATCH(3,$C$2:$H$2,0)),"")
))</f>
        <v>燃</v>
      </c>
      <c r="N66" s="6" t="str">
        <f>IF(E65="","",
IF(IFERROR(INDEX($C$1:$H$2,1,MATCH(4,$C$2:$H$2,0)),"")=$G$1,
IFERROR(IF(WEEKDAY(E65,1)=$H$2,IF(N65=$G$3,$G$1,""),""),""),
IFERROR(INDEX($C$1:$H$2,1,MATCH(4,$C$2:$H$2,0)),"")
))</f>
        <v>紙・衣</v>
      </c>
      <c r="O66" s="6" t="str">
        <f>IF(F65="","",
IF(IFERROR(INDEX($C$1:$H$2,1,MATCH(5,$C$2:$H$2,0)),"")=$G$1,
IFERROR(IF(WEEKDAY(F65,1)=$H$2,IF(O65=$G$3,$G$1,""),""),""),
IFERROR(INDEX($C$1:$H$2,1,MATCH(5,$C$2:$H$2,0)),"")
))</f>
        <v/>
      </c>
      <c r="P66" s="6" t="str">
        <f>IF(G65="","",
IF(IFERROR(INDEX($C$1:$H$2,1,MATCH(6,$C$2:$H$2,0)),"")=$G$1,
IFERROR(IF(WEEKDAY(G65,1)=$H$2,IF(P65=$G$3,$G$1,""),""),""),
IFERROR(INDEX($C$1:$H$2,1,MATCH(6,$C$2:$H$2,0)),"")
))</f>
        <v>燃</v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び</v>
      </c>
      <c r="D68" s="41" t="str">
        <f t="shared" si="24"/>
        <v>燃</v>
      </c>
      <c r="E68" s="41" t="str">
        <f t="shared" si="24"/>
        <v>紙・衣</v>
      </c>
      <c r="F68" s="41" t="str">
        <f t="shared" si="24"/>
        <v>小・危</v>
      </c>
      <c r="G68" s="41" t="str">
        <f t="shared" si="24"/>
        <v>燃</v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び</v>
      </c>
      <c r="M68" s="6" t="str">
        <f>IF(D67="","",
IF(IFERROR(INDEX($C$1:$H$2,1,MATCH(3,$C$2:$H$2,0)),"")=$G$1,
IFERROR(IF(WEEKDAY(D67,1)=$H$2,IF(M67=$G$3,$G$1,""),""),""),
IFERROR(INDEX($C$1:$H$2,1,MATCH(3,$C$2:$H$2,0)),"")
))</f>
        <v>燃</v>
      </c>
      <c r="N68" s="6" t="str">
        <f>IF(E67="","",
IF(IFERROR(INDEX($C$1:$H$2,1,MATCH(4,$C$2:$H$2,0)),"")=$G$1,
IFERROR(IF(WEEKDAY(E67,1)=$H$2,IF(N67=$G$3,$G$1,""),""),""),
IFERROR(INDEX($C$1:$H$2,1,MATCH(4,$C$2:$H$2,0)),"")
))</f>
        <v>紙・衣</v>
      </c>
      <c r="O68" s="6" t="str">
        <f>IF(F67="","",
IF(IFERROR(INDEX($C$1:$H$2,1,MATCH(5,$C$2:$H$2,0)),"")=$G$1,
IFERROR(IF(WEEKDAY(F67,1)=$H$2,IF(O67=$G$3,$G$1,""),""),""),
IFERROR(INDEX($C$1:$H$2,1,MATCH(5,$C$2:$H$2,0)),"")
))</f>
        <v>小・危</v>
      </c>
      <c r="P68" s="6" t="str">
        <f>IF(G67="","",
IF(IFERROR(INDEX($C$1:$H$2,1,MATCH(6,$C$2:$H$2,0)),"")=$G$1,
IFERROR(IF(WEEKDAY(G67,1)=$H$2,IF(P67=$G$3,$G$1,""),""),""),
IFERROR(INDEX($C$1:$H$2,1,MATCH(6,$C$2:$H$2,0)),"")
))</f>
        <v>燃</v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び</v>
      </c>
      <c r="D70" s="41" t="str">
        <f t="shared" si="26"/>
        <v>燃</v>
      </c>
      <c r="E70" s="41" t="str">
        <f t="shared" si="26"/>
        <v>紙・衣</v>
      </c>
      <c r="F70" s="41" t="str">
        <f t="shared" si="26"/>
        <v/>
      </c>
      <c r="G70" s="41" t="str">
        <f t="shared" si="26"/>
        <v>燃</v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び</v>
      </c>
      <c r="M70" s="6" t="str">
        <f>IF(D69="","",
IF(IFERROR(INDEX($C$1:$H$2,1,MATCH(3,$C$2:$H$2,0)),"")=$G$1,
IFERROR(IF(WEEKDAY(D69,1)=$H$2,IF(M69=$G$3,$G$1,""),""),""),
IFERROR(INDEX($C$1:$H$2,1,MATCH(3,$C$2:$H$2,0)),"")
))</f>
        <v>燃</v>
      </c>
      <c r="N70" s="6" t="str">
        <f>IF(E69="","",
IF(IFERROR(INDEX($C$1:$H$2,1,MATCH(4,$C$2:$H$2,0)),"")=$G$1,
IFERROR(IF(WEEKDAY(E69,1)=$H$2,IF(N69=$G$3,$G$1,""),""),""),
IFERROR(INDEX($C$1:$H$2,1,MATCH(4,$C$2:$H$2,0)),"")
))</f>
        <v>紙・衣</v>
      </c>
      <c r="O70" s="6" t="str">
        <f>IF(F69="","",
IF(IFERROR(INDEX($C$1:$H$2,1,MATCH(5,$C$2:$H$2,0)),"")=$G$1,
IFERROR(IF(WEEKDAY(F69,1)=$H$2,IF(O69=$G$3,$G$1,""),""),""),
IFERROR(INDEX($C$1:$H$2,1,MATCH(5,$C$2:$H$2,0)),"")
))</f>
        <v/>
      </c>
      <c r="P70" s="6" t="str">
        <f>IF(G69="","",
IF(IFERROR(INDEX($C$1:$H$2,1,MATCH(6,$C$2:$H$2,0)),"")=$G$1,
IFERROR(IF(WEEKDAY(G69,1)=$H$2,IF(P69=$G$3,$G$1,""),""),""),
IFERROR(INDEX($C$1:$H$2,1,MATCH(6,$C$2:$H$2,0)),"")
))</f>
        <v>燃</v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02" t="s">
        <v>71</v>
      </c>
      <c r="D74" s="97" t="s">
        <v>72</v>
      </c>
      <c r="E74" s="97"/>
      <c r="F74" s="97"/>
      <c r="G74" s="97"/>
      <c r="H74" s="97"/>
      <c r="I74" s="37"/>
    </row>
    <row r="75" spans="1:17" hidden="1">
      <c r="A75" s="37"/>
      <c r="B75" s="37"/>
      <c r="C75" s="102"/>
      <c r="D75" s="97"/>
      <c r="E75" s="97"/>
      <c r="F75" s="97"/>
      <c r="G75" s="97"/>
      <c r="H75" s="97"/>
      <c r="I75" s="37"/>
    </row>
    <row r="76" spans="1:17" hidden="1">
      <c r="A76" s="37"/>
      <c r="B76" s="37"/>
      <c r="C76" s="104" t="s">
        <v>73</v>
      </c>
      <c r="D76" s="97" t="s">
        <v>74</v>
      </c>
      <c r="E76" s="97"/>
      <c r="F76" s="97"/>
      <c r="G76" s="97"/>
      <c r="H76" s="97"/>
      <c r="I76" s="37"/>
    </row>
    <row r="77" spans="1:17" hidden="1">
      <c r="A77" s="37"/>
      <c r="B77" s="37"/>
      <c r="C77" s="104"/>
      <c r="D77" s="97"/>
      <c r="E77" s="97"/>
      <c r="F77" s="97"/>
      <c r="G77" s="97"/>
      <c r="H77" s="97"/>
      <c r="I77" s="37"/>
    </row>
    <row r="78" spans="1:17" hidden="1">
      <c r="A78" s="37"/>
      <c r="B78" s="37"/>
      <c r="C78" s="105" t="s">
        <v>75</v>
      </c>
      <c r="D78" s="106" t="s">
        <v>76</v>
      </c>
      <c r="E78" s="106"/>
      <c r="F78" s="106"/>
      <c r="G78" s="106"/>
      <c r="H78" s="106"/>
      <c r="I78" s="37"/>
    </row>
    <row r="79" spans="1:17" hidden="1">
      <c r="A79" s="37"/>
      <c r="B79" s="37"/>
      <c r="C79" s="105"/>
      <c r="D79" s="106"/>
      <c r="E79" s="106"/>
      <c r="F79" s="106"/>
      <c r="G79" s="106"/>
      <c r="H79" s="106"/>
      <c r="I79" s="37"/>
    </row>
    <row r="80" spans="1:17" hidden="1">
      <c r="A80" s="37"/>
      <c r="B80" s="37"/>
      <c r="C80" s="96" t="s">
        <v>77</v>
      </c>
      <c r="D80" s="97" t="s">
        <v>78</v>
      </c>
      <c r="E80" s="97"/>
      <c r="F80" s="97"/>
      <c r="G80" s="97"/>
      <c r="H80" s="97"/>
      <c r="I80" s="37"/>
    </row>
    <row r="81" spans="1:12" hidden="1">
      <c r="A81" s="37"/>
      <c r="B81" s="37"/>
      <c r="C81" s="96"/>
      <c r="D81" s="97"/>
      <c r="E81" s="97"/>
      <c r="F81" s="97"/>
      <c r="G81" s="97"/>
      <c r="H81" s="9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47"/>
      <c r="C83" s="148"/>
      <c r="D83" s="148"/>
      <c r="E83" s="148"/>
      <c r="F83" s="148"/>
      <c r="G83" s="148"/>
      <c r="H83" s="149"/>
      <c r="I83" s="37"/>
    </row>
    <row r="84" spans="1:12" ht="17.25" hidden="1">
      <c r="A84" s="37"/>
      <c r="B84" s="150" t="s">
        <v>79</v>
      </c>
      <c r="C84" s="151"/>
      <c r="D84" s="151"/>
      <c r="E84" s="151"/>
      <c r="F84" s="151"/>
      <c r="G84" s="151"/>
      <c r="H84" s="152"/>
      <c r="I84" s="37"/>
    </row>
    <row r="85" spans="1:12" ht="17.25" hidden="1">
      <c r="A85" s="37"/>
      <c r="B85" s="150" t="s">
        <v>80</v>
      </c>
      <c r="C85" s="151"/>
      <c r="D85" s="151"/>
      <c r="E85" s="151"/>
      <c r="F85" s="151"/>
      <c r="G85" s="151"/>
      <c r="H85" s="152"/>
      <c r="I85" s="37"/>
    </row>
    <row r="86" spans="1:12" ht="17.25" hidden="1">
      <c r="A86" s="37"/>
      <c r="B86" s="150" t="s">
        <v>81</v>
      </c>
      <c r="C86" s="151"/>
      <c r="D86" s="151"/>
      <c r="E86" s="151"/>
      <c r="F86" s="151"/>
      <c r="G86" s="151"/>
      <c r="H86" s="152"/>
      <c r="I86" s="37"/>
    </row>
    <row r="87" spans="1:12" hidden="1">
      <c r="A87" s="37"/>
      <c r="B87" s="142"/>
      <c r="C87" s="143"/>
      <c r="D87" s="143"/>
      <c r="E87" s="143"/>
      <c r="F87" s="143"/>
      <c r="G87" s="143"/>
      <c r="H87" s="144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24" t="s">
        <v>82</v>
      </c>
      <c r="C89" s="124"/>
      <c r="D89" s="124"/>
      <c r="E89" s="124"/>
      <c r="F89" s="124"/>
      <c r="G89" s="124"/>
      <c r="H89" s="124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24"/>
      <c r="C90" s="124"/>
      <c r="D90" s="124"/>
      <c r="E90" s="124"/>
      <c r="F90" s="124"/>
      <c r="G90" s="124"/>
      <c r="H90" s="124"/>
      <c r="I90" s="37"/>
      <c r="L90" s="33">
        <f>MONTH(K89)</f>
        <v>6</v>
      </c>
    </row>
    <row r="91" spans="1:12" hidden="1">
      <c r="A91" s="37"/>
      <c r="B91" s="124"/>
      <c r="C91" s="124"/>
      <c r="D91" s="124"/>
      <c r="E91" s="124"/>
      <c r="F91" s="124"/>
      <c r="G91" s="124"/>
      <c r="H91" s="124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25" t="str">
        <f>$B$1</f>
        <v>地区６</v>
      </c>
      <c r="H93" s="126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27"/>
      <c r="H94" s="128"/>
      <c r="I94" s="37"/>
    </row>
    <row r="95" spans="1:12" ht="13.5" hidden="1" customHeight="1" thickTop="1">
      <c r="A95" s="145">
        <f>K89</f>
        <v>45809</v>
      </c>
      <c r="B95" s="145"/>
      <c r="C95" s="146">
        <f>L89</f>
        <v>2025</v>
      </c>
      <c r="D95" s="131" t="str">
        <f>$K$3</f>
        <v>富松町、塚口町３～６丁目</v>
      </c>
      <c r="E95" s="132"/>
      <c r="F95" s="132"/>
      <c r="G95" s="132"/>
      <c r="H95" s="133"/>
      <c r="I95" s="37"/>
    </row>
    <row r="96" spans="1:12" ht="13.5" hidden="1" customHeight="1">
      <c r="A96" s="145"/>
      <c r="B96" s="145"/>
      <c r="C96" s="146"/>
      <c r="D96" s="134"/>
      <c r="E96" s="135"/>
      <c r="F96" s="135"/>
      <c r="G96" s="135"/>
      <c r="H96" s="136"/>
      <c r="I96" s="37"/>
    </row>
    <row r="97" spans="1:17" ht="13.5" hidden="1" customHeight="1">
      <c r="A97" s="37"/>
      <c r="B97" s="140" t="str">
        <f>DBCS(L90)</f>
        <v>６</v>
      </c>
      <c r="C97" s="141" t="s">
        <v>19</v>
      </c>
      <c r="D97" s="134"/>
      <c r="E97" s="135"/>
      <c r="F97" s="135"/>
      <c r="G97" s="135"/>
      <c r="H97" s="136"/>
      <c r="I97" s="37"/>
    </row>
    <row r="98" spans="1:17" ht="13.5" hidden="1" customHeight="1">
      <c r="A98" s="37"/>
      <c r="B98" s="140"/>
      <c r="C98" s="141"/>
      <c r="D98" s="134"/>
      <c r="E98" s="135"/>
      <c r="F98" s="135"/>
      <c r="G98" s="135"/>
      <c r="H98" s="136"/>
      <c r="I98" s="37"/>
    </row>
    <row r="99" spans="1:17" ht="13.5" hidden="1" customHeight="1">
      <c r="A99" s="37"/>
      <c r="B99" s="140"/>
      <c r="C99" s="141"/>
      <c r="D99" s="134"/>
      <c r="E99" s="135"/>
      <c r="F99" s="135"/>
      <c r="G99" s="135"/>
      <c r="H99" s="136"/>
      <c r="I99" s="37"/>
      <c r="L99" s="40"/>
    </row>
    <row r="100" spans="1:17" ht="13.5" hidden="1" customHeight="1" thickBot="1">
      <c r="A100" s="37"/>
      <c r="B100" s="140"/>
      <c r="C100" s="141"/>
      <c r="D100" s="137"/>
      <c r="E100" s="138"/>
      <c r="F100" s="138"/>
      <c r="G100" s="138"/>
      <c r="H100" s="139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び</v>
      </c>
      <c r="D104" s="41" t="str">
        <f t="shared" si="29"/>
        <v>燃</v>
      </c>
      <c r="E104" s="41" t="str">
        <f t="shared" si="29"/>
        <v>紙・衣</v>
      </c>
      <c r="F104" s="41" t="str">
        <f t="shared" si="29"/>
        <v/>
      </c>
      <c r="G104" s="41" t="str">
        <f t="shared" si="29"/>
        <v>燃</v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び</v>
      </c>
      <c r="M104" s="6" t="str">
        <f>IF(D103="","",
IF(IFERROR(INDEX($C$1:$H$2,1,MATCH(3,$C$2:$H$2,0)),"")=$G$1,
IFERROR(IF(WEEKDAY(D103,1)=$H$2,IF(M103=$G$3,$G$1,""),""),""),
IFERROR(INDEX($C$1:$H$2,1,MATCH(3,$C$2:$H$2,0)),"")
))</f>
        <v>燃</v>
      </c>
      <c r="N104" s="6" t="str">
        <f>IF(E103="","",
IF(IFERROR(INDEX($C$1:$H$2,1,MATCH(4,$C$2:$H$2,0)),"")=$G$1,
IFERROR(IF(WEEKDAY(E103,1)=$H$2,IF(N103=$G$3,$G$1,""),""),""),
IFERROR(INDEX($C$1:$H$2,1,MATCH(4,$C$2:$H$2,0)),"")
))</f>
        <v>紙・衣</v>
      </c>
      <c r="O104" s="6" t="str">
        <f>IF(F103="","",
IF(IFERROR(INDEX($C$1:$H$2,1,MATCH(5,$C$2:$H$2,0)),"")=$G$1,
IFERROR(IF(WEEKDAY(F103,1)=$H$2,IF(O103=$G$3,$G$1,""),""),""),
IFERROR(INDEX($C$1:$H$2,1,MATCH(5,$C$2:$H$2,0)),"")
))</f>
        <v/>
      </c>
      <c r="P104" s="6" t="str">
        <f>IF(G103="","",
IF(IFERROR(INDEX($C$1:$H$2,1,MATCH(6,$C$2:$H$2,0)),"")=$G$1,
IFERROR(IF(WEEKDAY(G103,1)=$H$2,IF(P103=$G$3,$G$1,""),""),""),
IFERROR(INDEX($C$1:$H$2,1,MATCH(6,$C$2:$H$2,0)),"")
))</f>
        <v>燃</v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び</v>
      </c>
      <c r="D106" s="41" t="str">
        <f t="shared" si="32"/>
        <v>燃</v>
      </c>
      <c r="E106" s="41" t="str">
        <f t="shared" si="32"/>
        <v>紙・衣</v>
      </c>
      <c r="F106" s="41" t="str">
        <f t="shared" si="32"/>
        <v/>
      </c>
      <c r="G106" s="41" t="str">
        <f t="shared" si="32"/>
        <v>燃</v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び</v>
      </c>
      <c r="M106" s="6" t="str">
        <f>IF(D105="","",
IF(IFERROR(INDEX($C$1:$H$2,1,MATCH(3,$C$2:$H$2,0)),"")=$G$1,
IFERROR(IF(WEEKDAY(D105,1)=$H$2,IF(M105=$G$3,$G$1,""),""),""),
IFERROR(INDEX($C$1:$H$2,1,MATCH(3,$C$2:$H$2,0)),"")
))</f>
        <v>燃</v>
      </c>
      <c r="N106" s="6" t="str">
        <f>IF(E105="","",
IF(IFERROR(INDEX($C$1:$H$2,1,MATCH(4,$C$2:$H$2,0)),"")=$G$1,
IFERROR(IF(WEEKDAY(E105,1)=$H$2,IF(N105=$G$3,$G$1,""),""),""),
IFERROR(INDEX($C$1:$H$2,1,MATCH(4,$C$2:$H$2,0)),"")
))</f>
        <v>紙・衣</v>
      </c>
      <c r="O106" s="6" t="str">
        <f>IF(F105="","",
IF(IFERROR(INDEX($C$1:$H$2,1,MATCH(5,$C$2:$H$2,0)),"")=$G$1,
IFERROR(IF(WEEKDAY(F105,1)=$H$2,IF(O105=$G$3,$G$1,""),""),""),
IFERROR(INDEX($C$1:$H$2,1,MATCH(5,$C$2:$H$2,0)),"")
))</f>
        <v/>
      </c>
      <c r="P106" s="6" t="str">
        <f>IF(G105="","",
IF(IFERROR(INDEX($C$1:$H$2,1,MATCH(6,$C$2:$H$2,0)),"")=$G$1,
IFERROR(IF(WEEKDAY(G105,1)=$H$2,IF(P105=$G$3,$G$1,""),""),""),
IFERROR(INDEX($C$1:$H$2,1,MATCH(6,$C$2:$H$2,0)),"")
))</f>
        <v>燃</v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び</v>
      </c>
      <c r="D108" s="41" t="str">
        <f t="shared" si="35"/>
        <v>燃</v>
      </c>
      <c r="E108" s="41" t="str">
        <f t="shared" si="35"/>
        <v>紙・衣</v>
      </c>
      <c r="F108" s="41" t="str">
        <f t="shared" si="35"/>
        <v/>
      </c>
      <c r="G108" s="41" t="str">
        <f t="shared" si="35"/>
        <v>燃</v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び</v>
      </c>
      <c r="M108" s="6" t="str">
        <f>IF(D107="","",
IF(IFERROR(INDEX($C$1:$H$2,1,MATCH(3,$C$2:$H$2,0)),"")=$G$1,
IFERROR(IF(WEEKDAY(D107,1)=$H$2,IF(M107=$G$3,$G$1,""),""),""),
IFERROR(INDEX($C$1:$H$2,1,MATCH(3,$C$2:$H$2,0)),"")
))</f>
        <v>燃</v>
      </c>
      <c r="N108" s="6" t="str">
        <f>IF(E107="","",
IF(IFERROR(INDEX($C$1:$H$2,1,MATCH(4,$C$2:$H$2,0)),"")=$G$1,
IFERROR(IF(WEEKDAY(E107,1)=$H$2,IF(N107=$G$3,$G$1,""),""),""),
IFERROR(INDEX($C$1:$H$2,1,MATCH(4,$C$2:$H$2,0)),"")
))</f>
        <v>紙・衣</v>
      </c>
      <c r="O108" s="6" t="str">
        <f>IF(F107="","",
IF(IFERROR(INDEX($C$1:$H$2,1,MATCH(5,$C$2:$H$2,0)),"")=$G$1,
IFERROR(IF(WEEKDAY(F107,1)=$H$2,IF(O107=$G$3,$G$1,""),""),""),
IFERROR(INDEX($C$1:$H$2,1,MATCH(5,$C$2:$H$2,0)),"")
))</f>
        <v/>
      </c>
      <c r="P108" s="6" t="str">
        <f>IF(G107="","",
IF(IFERROR(INDEX($C$1:$H$2,1,MATCH(6,$C$2:$H$2,0)),"")=$G$1,
IFERROR(IF(WEEKDAY(G107,1)=$H$2,IF(P107=$G$3,$G$1,""),""),""),
IFERROR(INDEX($C$1:$H$2,1,MATCH(6,$C$2:$H$2,0)),"")
))</f>
        <v>燃</v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び</v>
      </c>
      <c r="D110" s="41" t="str">
        <f t="shared" si="38"/>
        <v>燃</v>
      </c>
      <c r="E110" s="41" t="str">
        <f t="shared" si="38"/>
        <v>紙・衣</v>
      </c>
      <c r="F110" s="41" t="str">
        <f t="shared" si="38"/>
        <v>小・危</v>
      </c>
      <c r="G110" s="41" t="str">
        <f t="shared" si="38"/>
        <v>燃</v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び</v>
      </c>
      <c r="M110" s="6" t="str">
        <f>IF(D109="","",
IF(IFERROR(INDEX($C$1:$H$2,1,MATCH(3,$C$2:$H$2,0)),"")=$G$1,
IFERROR(IF(WEEKDAY(D109,1)=$H$2,IF(M109=$G$3,$G$1,""),""),""),
IFERROR(INDEX($C$1:$H$2,1,MATCH(3,$C$2:$H$2,0)),"")
))</f>
        <v>燃</v>
      </c>
      <c r="N110" s="6" t="str">
        <f>IF(E109="","",
IF(IFERROR(INDEX($C$1:$H$2,1,MATCH(4,$C$2:$H$2,0)),"")=$G$1,
IFERROR(IF(WEEKDAY(E109,1)=$H$2,IF(N109=$G$3,$G$1,""),""),""),
IFERROR(INDEX($C$1:$H$2,1,MATCH(4,$C$2:$H$2,0)),"")
))</f>
        <v>紙・衣</v>
      </c>
      <c r="O110" s="6" t="str">
        <f>IF(F109="","",
IF(IFERROR(INDEX($C$1:$H$2,1,MATCH(5,$C$2:$H$2,0)),"")=$G$1,
IFERROR(IF(WEEKDAY(F109,1)=$H$2,IF(O109=$G$3,$G$1,""),""),""),
IFERROR(INDEX($C$1:$H$2,1,MATCH(5,$C$2:$H$2,0)),"")
))</f>
        <v>小・危</v>
      </c>
      <c r="P110" s="6" t="str">
        <f>IF(G109="","",
IF(IFERROR(INDEX($C$1:$H$2,1,MATCH(6,$C$2:$H$2,0)),"")=$G$1,
IFERROR(IF(WEEKDAY(G109,1)=$H$2,IF(P109=$G$3,$G$1,""),""),""),
IFERROR(INDEX($C$1:$H$2,1,MATCH(6,$C$2:$H$2,0)),"")
))</f>
        <v>燃</v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び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び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02" t="s">
        <v>71</v>
      </c>
      <c r="D116" s="97" t="s">
        <v>72</v>
      </c>
      <c r="E116" s="97"/>
      <c r="F116" s="97"/>
      <c r="G116" s="97"/>
      <c r="H116" s="97"/>
      <c r="I116" s="37"/>
    </row>
    <row r="117" spans="1:17" hidden="1">
      <c r="A117" s="37"/>
      <c r="B117" s="37"/>
      <c r="C117" s="102"/>
      <c r="D117" s="97"/>
      <c r="E117" s="97"/>
      <c r="F117" s="97"/>
      <c r="G117" s="97"/>
      <c r="H117" s="97"/>
      <c r="I117" s="37"/>
    </row>
    <row r="118" spans="1:17" hidden="1">
      <c r="A118" s="37"/>
      <c r="B118" s="37"/>
      <c r="C118" s="104" t="s">
        <v>73</v>
      </c>
      <c r="D118" s="97" t="s">
        <v>74</v>
      </c>
      <c r="E118" s="97"/>
      <c r="F118" s="97"/>
      <c r="G118" s="97"/>
      <c r="H118" s="97"/>
      <c r="I118" s="37"/>
    </row>
    <row r="119" spans="1:17" hidden="1">
      <c r="A119" s="37"/>
      <c r="B119" s="37"/>
      <c r="C119" s="104"/>
      <c r="D119" s="97"/>
      <c r="E119" s="97"/>
      <c r="F119" s="97"/>
      <c r="G119" s="97"/>
      <c r="H119" s="97"/>
      <c r="I119" s="37"/>
    </row>
    <row r="120" spans="1:17" hidden="1">
      <c r="A120" s="37"/>
      <c r="B120" s="37"/>
      <c r="C120" s="105" t="s">
        <v>75</v>
      </c>
      <c r="D120" s="106" t="s">
        <v>76</v>
      </c>
      <c r="E120" s="106"/>
      <c r="F120" s="106"/>
      <c r="G120" s="106"/>
      <c r="H120" s="106"/>
      <c r="I120" s="37"/>
    </row>
    <row r="121" spans="1:17" hidden="1">
      <c r="A121" s="37"/>
      <c r="B121" s="37"/>
      <c r="C121" s="105"/>
      <c r="D121" s="106"/>
      <c r="E121" s="106"/>
      <c r="F121" s="106"/>
      <c r="G121" s="106"/>
      <c r="H121" s="106"/>
      <c r="I121" s="37"/>
    </row>
    <row r="122" spans="1:17" hidden="1">
      <c r="A122" s="37"/>
      <c r="B122" s="37"/>
      <c r="C122" s="96" t="s">
        <v>77</v>
      </c>
      <c r="D122" s="97" t="s">
        <v>78</v>
      </c>
      <c r="E122" s="97"/>
      <c r="F122" s="97"/>
      <c r="G122" s="97"/>
      <c r="H122" s="97"/>
      <c r="I122" s="37"/>
    </row>
    <row r="123" spans="1:17" hidden="1">
      <c r="A123" s="37"/>
      <c r="B123" s="37"/>
      <c r="C123" s="96"/>
      <c r="D123" s="97"/>
      <c r="E123" s="97"/>
      <c r="F123" s="97"/>
      <c r="G123" s="97"/>
      <c r="H123" s="9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47"/>
      <c r="C125" s="148"/>
      <c r="D125" s="148"/>
      <c r="E125" s="148"/>
      <c r="F125" s="148"/>
      <c r="G125" s="148"/>
      <c r="H125" s="149"/>
      <c r="I125" s="37"/>
    </row>
    <row r="126" spans="1:17" ht="17.25" hidden="1">
      <c r="A126" s="37"/>
      <c r="B126" s="150" t="s">
        <v>79</v>
      </c>
      <c r="C126" s="151"/>
      <c r="D126" s="151"/>
      <c r="E126" s="151"/>
      <c r="F126" s="151"/>
      <c r="G126" s="151"/>
      <c r="H126" s="152"/>
      <c r="I126" s="37"/>
    </row>
    <row r="127" spans="1:17" ht="17.25" hidden="1">
      <c r="A127" s="37"/>
      <c r="B127" s="150" t="s">
        <v>80</v>
      </c>
      <c r="C127" s="151"/>
      <c r="D127" s="151"/>
      <c r="E127" s="151"/>
      <c r="F127" s="151"/>
      <c r="G127" s="151"/>
      <c r="H127" s="152"/>
      <c r="I127" s="37"/>
    </row>
    <row r="128" spans="1:17" ht="17.25" hidden="1">
      <c r="A128" s="37"/>
      <c r="B128" s="150" t="s">
        <v>81</v>
      </c>
      <c r="C128" s="151"/>
      <c r="D128" s="151"/>
      <c r="E128" s="151"/>
      <c r="F128" s="151"/>
      <c r="G128" s="151"/>
      <c r="H128" s="152"/>
      <c r="I128" s="37"/>
    </row>
    <row r="129" spans="1:17" hidden="1">
      <c r="A129" s="37"/>
      <c r="B129" s="142"/>
      <c r="C129" s="143"/>
      <c r="D129" s="143"/>
      <c r="E129" s="143"/>
      <c r="F129" s="143"/>
      <c r="G129" s="143"/>
      <c r="H129" s="144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24" t="s">
        <v>82</v>
      </c>
      <c r="C131" s="124"/>
      <c r="D131" s="124"/>
      <c r="E131" s="124"/>
      <c r="F131" s="124"/>
      <c r="G131" s="124"/>
      <c r="H131" s="124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24"/>
      <c r="C132" s="124"/>
      <c r="D132" s="124"/>
      <c r="E132" s="124"/>
      <c r="F132" s="124"/>
      <c r="G132" s="124"/>
      <c r="H132" s="124"/>
      <c r="I132" s="37"/>
      <c r="L132" s="33">
        <f>MONTH(K131)</f>
        <v>7</v>
      </c>
    </row>
    <row r="133" spans="1:17" hidden="1">
      <c r="A133" s="37"/>
      <c r="B133" s="124"/>
      <c r="C133" s="124"/>
      <c r="D133" s="124"/>
      <c r="E133" s="124"/>
      <c r="F133" s="124"/>
      <c r="G133" s="124"/>
      <c r="H133" s="124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25" t="str">
        <f>$B$1</f>
        <v>地区６</v>
      </c>
      <c r="H135" s="126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27"/>
      <c r="H136" s="128"/>
      <c r="I136" s="37"/>
    </row>
    <row r="137" spans="1:17" ht="13.5" hidden="1" customHeight="1" thickTop="1">
      <c r="A137" s="145">
        <f>K131</f>
        <v>45839</v>
      </c>
      <c r="B137" s="145"/>
      <c r="C137" s="146">
        <f>L131</f>
        <v>2025</v>
      </c>
      <c r="D137" s="131" t="str">
        <f>$K$3</f>
        <v>富松町、塚口町３～６丁目</v>
      </c>
      <c r="E137" s="132"/>
      <c r="F137" s="132"/>
      <c r="G137" s="132"/>
      <c r="H137" s="133"/>
      <c r="I137" s="37"/>
    </row>
    <row r="138" spans="1:17" ht="13.5" hidden="1" customHeight="1">
      <c r="A138" s="145"/>
      <c r="B138" s="145"/>
      <c r="C138" s="146"/>
      <c r="D138" s="134"/>
      <c r="E138" s="135"/>
      <c r="F138" s="135"/>
      <c r="G138" s="135"/>
      <c r="H138" s="136"/>
      <c r="I138" s="37"/>
    </row>
    <row r="139" spans="1:17" ht="13.5" hidden="1" customHeight="1">
      <c r="A139" s="37"/>
      <c r="B139" s="140" t="str">
        <f>DBCS(L132)</f>
        <v>７</v>
      </c>
      <c r="C139" s="141" t="s">
        <v>19</v>
      </c>
      <c r="D139" s="134"/>
      <c r="E139" s="135"/>
      <c r="F139" s="135"/>
      <c r="G139" s="135"/>
      <c r="H139" s="136"/>
      <c r="I139" s="37"/>
    </row>
    <row r="140" spans="1:17" ht="13.5" hidden="1" customHeight="1">
      <c r="A140" s="37"/>
      <c r="B140" s="140"/>
      <c r="C140" s="141"/>
      <c r="D140" s="134"/>
      <c r="E140" s="135"/>
      <c r="F140" s="135"/>
      <c r="G140" s="135"/>
      <c r="H140" s="136"/>
      <c r="I140" s="37"/>
    </row>
    <row r="141" spans="1:17" ht="13.5" hidden="1" customHeight="1">
      <c r="A141" s="37"/>
      <c r="B141" s="140"/>
      <c r="C141" s="141"/>
      <c r="D141" s="134"/>
      <c r="E141" s="135"/>
      <c r="F141" s="135"/>
      <c r="G141" s="135"/>
      <c r="H141" s="136"/>
      <c r="I141" s="37"/>
      <c r="L141" s="40"/>
    </row>
    <row r="142" spans="1:17" ht="13.5" hidden="1" customHeight="1" thickBot="1">
      <c r="A142" s="37"/>
      <c r="B142" s="140"/>
      <c r="C142" s="141"/>
      <c r="D142" s="137"/>
      <c r="E142" s="138"/>
      <c r="F142" s="138"/>
      <c r="G142" s="138"/>
      <c r="H142" s="139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燃</v>
      </c>
      <c r="E146" s="41" t="str">
        <f t="shared" si="43"/>
        <v>紙・衣</v>
      </c>
      <c r="F146" s="41" t="str">
        <f t="shared" si="43"/>
        <v/>
      </c>
      <c r="G146" s="41" t="str">
        <f t="shared" si="43"/>
        <v>燃</v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燃</v>
      </c>
      <c r="N146" s="6" t="str">
        <f>IF(E145="","",
IF(IFERROR(INDEX($C$1:$H$2,1,MATCH(4,$C$2:$H$2,0)),"")=$G$1,
IFERROR(IF(WEEKDAY(E145,1)=$H$2,IF(N145=$G$3,$G$1,""),""),""),
IFERROR(INDEX($C$1:$H$2,1,MATCH(4,$C$2:$H$2,0)),"")
))</f>
        <v>紙・衣</v>
      </c>
      <c r="O146" s="6" t="str">
        <f>IF(F145="","",
IF(IFERROR(INDEX($C$1:$H$2,1,MATCH(5,$C$2:$H$2,0)),"")=$G$1,
IFERROR(IF(WEEKDAY(F145,1)=$H$2,IF(O145=$G$3,$G$1,""),""),""),
IFERROR(INDEX($C$1:$H$2,1,MATCH(5,$C$2:$H$2,0)),"")
))</f>
        <v/>
      </c>
      <c r="P146" s="6" t="str">
        <f>IF(G145="","",
IF(IFERROR(INDEX($C$1:$H$2,1,MATCH(6,$C$2:$H$2,0)),"")=$G$1,
IFERROR(IF(WEEKDAY(G145,1)=$H$2,IF(P145=$G$3,$G$1,""),""),""),
IFERROR(INDEX($C$1:$H$2,1,MATCH(6,$C$2:$H$2,0)),"")
))</f>
        <v>燃</v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び</v>
      </c>
      <c r="D148" s="41" t="str">
        <f t="shared" si="46"/>
        <v>燃</v>
      </c>
      <c r="E148" s="41" t="str">
        <f t="shared" si="46"/>
        <v>紙・衣</v>
      </c>
      <c r="F148" s="41" t="str">
        <f t="shared" si="46"/>
        <v/>
      </c>
      <c r="G148" s="41" t="str">
        <f t="shared" si="46"/>
        <v>燃</v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び</v>
      </c>
      <c r="M148" s="6" t="str">
        <f>IF(D147="","",
IF(IFERROR(INDEX($C$1:$H$2,1,MATCH(3,$C$2:$H$2,0)),"")=$G$1,
IFERROR(IF(WEEKDAY(D147,1)=$H$2,IF(M147=$G$3,$G$1,""),""),""),
IFERROR(INDEX($C$1:$H$2,1,MATCH(3,$C$2:$H$2,0)),"")
))</f>
        <v>燃</v>
      </c>
      <c r="N148" s="6" t="str">
        <f>IF(E147="","",
IF(IFERROR(INDEX($C$1:$H$2,1,MATCH(4,$C$2:$H$2,0)),"")=$G$1,
IFERROR(IF(WEEKDAY(E147,1)=$H$2,IF(N147=$G$3,$G$1,""),""),""),
IFERROR(INDEX($C$1:$H$2,1,MATCH(4,$C$2:$H$2,0)),"")
))</f>
        <v>紙・衣</v>
      </c>
      <c r="O148" s="6" t="str">
        <f>IF(F147="","",
IF(IFERROR(INDEX($C$1:$H$2,1,MATCH(5,$C$2:$H$2,0)),"")=$G$1,
IFERROR(IF(WEEKDAY(F147,1)=$H$2,IF(O147=$G$3,$G$1,""),""),""),
IFERROR(INDEX($C$1:$H$2,1,MATCH(5,$C$2:$H$2,0)),"")
))</f>
        <v/>
      </c>
      <c r="P148" s="6" t="str">
        <f>IF(G147="","",
IF(IFERROR(INDEX($C$1:$H$2,1,MATCH(6,$C$2:$H$2,0)),"")=$G$1,
IFERROR(IF(WEEKDAY(G147,1)=$H$2,IF(P147=$G$3,$G$1,""),""),""),
IFERROR(INDEX($C$1:$H$2,1,MATCH(6,$C$2:$H$2,0)),"")
))</f>
        <v>燃</v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び</v>
      </c>
      <c r="D150" s="41" t="str">
        <f t="shared" si="49"/>
        <v>燃</v>
      </c>
      <c r="E150" s="41" t="str">
        <f t="shared" si="49"/>
        <v>紙・衣</v>
      </c>
      <c r="F150" s="41" t="str">
        <f t="shared" si="49"/>
        <v/>
      </c>
      <c r="G150" s="41" t="str">
        <f t="shared" si="49"/>
        <v>燃</v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び</v>
      </c>
      <c r="M150" s="6" t="str">
        <f>IF(D149="","",
IF(IFERROR(INDEX($C$1:$H$2,1,MATCH(3,$C$2:$H$2,0)),"")=$G$1,
IFERROR(IF(WEEKDAY(D149,1)=$H$2,IF(M149=$G$3,$G$1,""),""),""),
IFERROR(INDEX($C$1:$H$2,1,MATCH(3,$C$2:$H$2,0)),"")
))</f>
        <v>燃</v>
      </c>
      <c r="N150" s="6" t="str">
        <f>IF(E149="","",
IF(IFERROR(INDEX($C$1:$H$2,1,MATCH(4,$C$2:$H$2,0)),"")=$G$1,
IFERROR(IF(WEEKDAY(E149,1)=$H$2,IF(N149=$G$3,$G$1,""),""),""),
IFERROR(INDEX($C$1:$H$2,1,MATCH(4,$C$2:$H$2,0)),"")
))</f>
        <v>紙・衣</v>
      </c>
      <c r="O150" s="6" t="str">
        <f>IF(F149="","",
IF(IFERROR(INDEX($C$1:$H$2,1,MATCH(5,$C$2:$H$2,0)),"")=$G$1,
IFERROR(IF(WEEKDAY(F149,1)=$H$2,IF(O149=$G$3,$G$1,""),""),""),
IFERROR(INDEX($C$1:$H$2,1,MATCH(5,$C$2:$H$2,0)),"")
))</f>
        <v/>
      </c>
      <c r="P150" s="6" t="str">
        <f>IF(G149="","",
IF(IFERROR(INDEX($C$1:$H$2,1,MATCH(6,$C$2:$H$2,0)),"")=$G$1,
IFERROR(IF(WEEKDAY(G149,1)=$H$2,IF(P149=$G$3,$G$1,""),""),""),
IFERROR(INDEX($C$1:$H$2,1,MATCH(6,$C$2:$H$2,0)),"")
))</f>
        <v>燃</v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び</v>
      </c>
      <c r="D152" s="41" t="str">
        <f t="shared" si="52"/>
        <v>燃</v>
      </c>
      <c r="E152" s="41" t="str">
        <f t="shared" si="52"/>
        <v>紙・衣</v>
      </c>
      <c r="F152" s="41" t="str">
        <f t="shared" si="52"/>
        <v>小・危</v>
      </c>
      <c r="G152" s="41" t="str">
        <f t="shared" si="52"/>
        <v>燃</v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び</v>
      </c>
      <c r="M152" s="6" t="str">
        <f>IF(D151="","",
IF(IFERROR(INDEX($C$1:$H$2,1,MATCH(3,$C$2:$H$2,0)),"")=$G$1,
IFERROR(IF(WEEKDAY(D151,1)=$H$2,IF(M151=$G$3,$G$1,""),""),""),
IFERROR(INDEX($C$1:$H$2,1,MATCH(3,$C$2:$H$2,0)),"")
))</f>
        <v>燃</v>
      </c>
      <c r="N152" s="6" t="str">
        <f>IF(E151="","",
IF(IFERROR(INDEX($C$1:$H$2,1,MATCH(4,$C$2:$H$2,0)),"")=$G$1,
IFERROR(IF(WEEKDAY(E151,1)=$H$2,IF(N151=$G$3,$G$1,""),""),""),
IFERROR(INDEX($C$1:$H$2,1,MATCH(4,$C$2:$H$2,0)),"")
))</f>
        <v>紙・衣</v>
      </c>
      <c r="O152" s="6" t="str">
        <f>IF(F151="","",
IF(IFERROR(INDEX($C$1:$H$2,1,MATCH(5,$C$2:$H$2,0)),"")=$G$1,
IFERROR(IF(WEEKDAY(F151,1)=$H$2,IF(O151=$G$3,$G$1,""),""),""),
IFERROR(INDEX($C$1:$H$2,1,MATCH(5,$C$2:$H$2,0)),"")
))</f>
        <v>小・危</v>
      </c>
      <c r="P152" s="6" t="str">
        <f>IF(G151="","",
IF(IFERROR(INDEX($C$1:$H$2,1,MATCH(6,$C$2:$H$2,0)),"")=$G$1,
IFERROR(IF(WEEKDAY(G151,1)=$H$2,IF(P151=$G$3,$G$1,""),""),""),
IFERROR(INDEX($C$1:$H$2,1,MATCH(6,$C$2:$H$2,0)),"")
))</f>
        <v>燃</v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び</v>
      </c>
      <c r="D154" s="41" t="str">
        <f t="shared" si="54"/>
        <v>燃</v>
      </c>
      <c r="E154" s="41" t="str">
        <f t="shared" si="54"/>
        <v>紙・衣</v>
      </c>
      <c r="F154" s="41" t="str">
        <f t="shared" si="54"/>
        <v/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び</v>
      </c>
      <c r="M154" s="6" t="str">
        <f>IF(D153="","",
IF(IFERROR(INDEX($C$1:$H$2,1,MATCH(3,$C$2:$H$2,0)),"")=$G$1,
IFERROR(IF(WEEKDAY(D153,1)=$H$2,IF(M153=$G$3,$G$1,""),""),""),
IFERROR(INDEX($C$1:$H$2,1,MATCH(3,$C$2:$H$2,0)),"")
))</f>
        <v>燃</v>
      </c>
      <c r="N154" s="6" t="str">
        <f>IF(E153="","",
IF(IFERROR(INDEX($C$1:$H$2,1,MATCH(4,$C$2:$H$2,0)),"")=$G$1,
IFERROR(IF(WEEKDAY(E153,1)=$H$2,IF(N153=$G$3,$G$1,""),""),""),
IFERROR(INDEX($C$1:$H$2,1,MATCH(4,$C$2:$H$2,0)),"")
))</f>
        <v>紙・衣</v>
      </c>
      <c r="O154" s="6" t="str">
        <f>IF(F153="","",
IF(IFERROR(INDEX($C$1:$H$2,1,MATCH(5,$C$2:$H$2,0)),"")=$G$1,
IFERROR(IF(WEEKDAY(F153,1)=$H$2,IF(O153=$G$3,$G$1,""),""),""),
IFERROR(INDEX($C$1:$H$2,1,MATCH(5,$C$2:$H$2,0)),"")
))</f>
        <v/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02" t="s">
        <v>71</v>
      </c>
      <c r="D158" s="97" t="s">
        <v>72</v>
      </c>
      <c r="E158" s="97"/>
      <c r="F158" s="97"/>
      <c r="G158" s="97"/>
      <c r="H158" s="97"/>
      <c r="I158" s="37"/>
    </row>
    <row r="159" spans="1:17" hidden="1">
      <c r="A159" s="37"/>
      <c r="B159" s="37"/>
      <c r="C159" s="102"/>
      <c r="D159" s="97"/>
      <c r="E159" s="97"/>
      <c r="F159" s="97"/>
      <c r="G159" s="97"/>
      <c r="H159" s="97"/>
      <c r="I159" s="37"/>
    </row>
    <row r="160" spans="1:17" hidden="1">
      <c r="A160" s="37"/>
      <c r="B160" s="37"/>
      <c r="C160" s="104" t="s">
        <v>73</v>
      </c>
      <c r="D160" s="97" t="s">
        <v>74</v>
      </c>
      <c r="E160" s="97"/>
      <c r="F160" s="97"/>
      <c r="G160" s="97"/>
      <c r="H160" s="97"/>
      <c r="I160" s="37"/>
    </row>
    <row r="161" spans="1:12" hidden="1">
      <c r="A161" s="37"/>
      <c r="B161" s="37"/>
      <c r="C161" s="104"/>
      <c r="D161" s="97"/>
      <c r="E161" s="97"/>
      <c r="F161" s="97"/>
      <c r="G161" s="97"/>
      <c r="H161" s="97"/>
      <c r="I161" s="37"/>
    </row>
    <row r="162" spans="1:12" hidden="1">
      <c r="A162" s="37"/>
      <c r="B162" s="37"/>
      <c r="C162" s="105" t="s">
        <v>75</v>
      </c>
      <c r="D162" s="106" t="s">
        <v>76</v>
      </c>
      <c r="E162" s="106"/>
      <c r="F162" s="106"/>
      <c r="G162" s="106"/>
      <c r="H162" s="106"/>
      <c r="I162" s="37"/>
    </row>
    <row r="163" spans="1:12" hidden="1">
      <c r="A163" s="37"/>
      <c r="B163" s="37"/>
      <c r="C163" s="105"/>
      <c r="D163" s="106"/>
      <c r="E163" s="106"/>
      <c r="F163" s="106"/>
      <c r="G163" s="106"/>
      <c r="H163" s="106"/>
      <c r="I163" s="37"/>
    </row>
    <row r="164" spans="1:12" hidden="1">
      <c r="A164" s="37"/>
      <c r="B164" s="37"/>
      <c r="C164" s="96" t="s">
        <v>77</v>
      </c>
      <c r="D164" s="97" t="s">
        <v>78</v>
      </c>
      <c r="E164" s="97"/>
      <c r="F164" s="97"/>
      <c r="G164" s="97"/>
      <c r="H164" s="97"/>
      <c r="I164" s="37"/>
    </row>
    <row r="165" spans="1:12" hidden="1">
      <c r="A165" s="37"/>
      <c r="B165" s="37"/>
      <c r="C165" s="96"/>
      <c r="D165" s="97"/>
      <c r="E165" s="97"/>
      <c r="F165" s="97"/>
      <c r="G165" s="97"/>
      <c r="H165" s="9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47"/>
      <c r="C167" s="148"/>
      <c r="D167" s="148"/>
      <c r="E167" s="148"/>
      <c r="F167" s="148"/>
      <c r="G167" s="148"/>
      <c r="H167" s="149"/>
      <c r="I167" s="37"/>
    </row>
    <row r="168" spans="1:12" ht="17.25" hidden="1">
      <c r="A168" s="37"/>
      <c r="B168" s="150" t="s">
        <v>79</v>
      </c>
      <c r="C168" s="151"/>
      <c r="D168" s="151"/>
      <c r="E168" s="151"/>
      <c r="F168" s="151"/>
      <c r="G168" s="151"/>
      <c r="H168" s="152"/>
      <c r="I168" s="37"/>
    </row>
    <row r="169" spans="1:12" ht="17.25" hidden="1">
      <c r="A169" s="37"/>
      <c r="B169" s="150" t="s">
        <v>80</v>
      </c>
      <c r="C169" s="151"/>
      <c r="D169" s="151"/>
      <c r="E169" s="151"/>
      <c r="F169" s="151"/>
      <c r="G169" s="151"/>
      <c r="H169" s="152"/>
      <c r="I169" s="37"/>
    </row>
    <row r="170" spans="1:12" ht="17.25" hidden="1">
      <c r="A170" s="37"/>
      <c r="B170" s="150" t="s">
        <v>81</v>
      </c>
      <c r="C170" s="151"/>
      <c r="D170" s="151"/>
      <c r="E170" s="151"/>
      <c r="F170" s="151"/>
      <c r="G170" s="151"/>
      <c r="H170" s="152"/>
      <c r="I170" s="37"/>
    </row>
    <row r="171" spans="1:12" hidden="1">
      <c r="A171" s="37"/>
      <c r="B171" s="142"/>
      <c r="C171" s="143"/>
      <c r="D171" s="143"/>
      <c r="E171" s="143"/>
      <c r="F171" s="143"/>
      <c r="G171" s="143"/>
      <c r="H171" s="144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24" t="s">
        <v>82</v>
      </c>
      <c r="C173" s="124"/>
      <c r="D173" s="124"/>
      <c r="E173" s="124"/>
      <c r="F173" s="124"/>
      <c r="G173" s="124"/>
      <c r="H173" s="124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24"/>
      <c r="C174" s="124"/>
      <c r="D174" s="124"/>
      <c r="E174" s="124"/>
      <c r="F174" s="124"/>
      <c r="G174" s="124"/>
      <c r="H174" s="124"/>
      <c r="I174" s="37"/>
      <c r="L174" s="33">
        <f>MONTH(K173)</f>
        <v>8</v>
      </c>
    </row>
    <row r="175" spans="1:12" hidden="1">
      <c r="A175" s="37"/>
      <c r="B175" s="124"/>
      <c r="C175" s="124"/>
      <c r="D175" s="124"/>
      <c r="E175" s="124"/>
      <c r="F175" s="124"/>
      <c r="G175" s="124"/>
      <c r="H175" s="124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25" t="str">
        <f>$B$1</f>
        <v>地区６</v>
      </c>
      <c r="H177" s="126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27"/>
      <c r="H178" s="128"/>
      <c r="I178" s="37"/>
    </row>
    <row r="179" spans="1:17" ht="13.5" hidden="1" customHeight="1" thickTop="1">
      <c r="A179" s="145">
        <f>K173</f>
        <v>45870</v>
      </c>
      <c r="B179" s="145"/>
      <c r="C179" s="146">
        <f>L173</f>
        <v>2025</v>
      </c>
      <c r="D179" s="131" t="str">
        <f>$K$3</f>
        <v>富松町、塚口町３～６丁目</v>
      </c>
      <c r="E179" s="132"/>
      <c r="F179" s="132"/>
      <c r="G179" s="132"/>
      <c r="H179" s="133"/>
      <c r="I179" s="37"/>
    </row>
    <row r="180" spans="1:17" ht="13.5" hidden="1" customHeight="1">
      <c r="A180" s="145"/>
      <c r="B180" s="145"/>
      <c r="C180" s="146"/>
      <c r="D180" s="134"/>
      <c r="E180" s="135"/>
      <c r="F180" s="135"/>
      <c r="G180" s="135"/>
      <c r="H180" s="136"/>
      <c r="I180" s="37"/>
    </row>
    <row r="181" spans="1:17" ht="13.5" hidden="1" customHeight="1">
      <c r="A181" s="37"/>
      <c r="B181" s="140" t="str">
        <f>DBCS(L174)</f>
        <v>８</v>
      </c>
      <c r="C181" s="141" t="s">
        <v>19</v>
      </c>
      <c r="D181" s="134"/>
      <c r="E181" s="135"/>
      <c r="F181" s="135"/>
      <c r="G181" s="135"/>
      <c r="H181" s="136"/>
      <c r="I181" s="37"/>
    </row>
    <row r="182" spans="1:17" ht="13.5" hidden="1" customHeight="1">
      <c r="A182" s="37"/>
      <c r="B182" s="140"/>
      <c r="C182" s="141"/>
      <c r="D182" s="134"/>
      <c r="E182" s="135"/>
      <c r="F182" s="135"/>
      <c r="G182" s="135"/>
      <c r="H182" s="136"/>
      <c r="I182" s="37"/>
    </row>
    <row r="183" spans="1:17" ht="13.5" hidden="1" customHeight="1">
      <c r="A183" s="37"/>
      <c r="B183" s="140"/>
      <c r="C183" s="141"/>
      <c r="D183" s="134"/>
      <c r="E183" s="135"/>
      <c r="F183" s="135"/>
      <c r="G183" s="135"/>
      <c r="H183" s="136"/>
      <c r="I183" s="37"/>
      <c r="L183" s="40"/>
    </row>
    <row r="184" spans="1:17" ht="13.5" hidden="1" customHeight="1" thickBot="1">
      <c r="A184" s="37"/>
      <c r="B184" s="140"/>
      <c r="C184" s="141"/>
      <c r="D184" s="137"/>
      <c r="E184" s="138"/>
      <c r="F184" s="138"/>
      <c r="G184" s="138"/>
      <c r="H184" s="139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燃</v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燃</v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び</v>
      </c>
      <c r="D190" s="41" t="str">
        <f t="shared" si="60"/>
        <v>燃</v>
      </c>
      <c r="E190" s="41" t="str">
        <f t="shared" si="60"/>
        <v>紙・衣</v>
      </c>
      <c r="F190" s="41" t="str">
        <f t="shared" si="60"/>
        <v/>
      </c>
      <c r="G190" s="41" t="str">
        <f t="shared" si="60"/>
        <v>燃</v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び</v>
      </c>
      <c r="M190" s="6" t="str">
        <f>IF(D189="","",
IF(IFERROR(INDEX($C$1:$H$2,1,MATCH(3,$C$2:$H$2,0)),"")=$G$1,
IFERROR(IF(WEEKDAY(D189,1)=$H$2,IF(M189=$G$3,$G$1,""),""),""),
IFERROR(INDEX($C$1:$H$2,1,MATCH(3,$C$2:$H$2,0)),"")
))</f>
        <v>燃</v>
      </c>
      <c r="N190" s="6" t="str">
        <f>IF(E189="","",
IF(IFERROR(INDEX($C$1:$H$2,1,MATCH(4,$C$2:$H$2,0)),"")=$G$1,
IFERROR(IF(WEEKDAY(E189,1)=$H$2,IF(N189=$G$3,$G$1,""),""),""),
IFERROR(INDEX($C$1:$H$2,1,MATCH(4,$C$2:$H$2,0)),"")
))</f>
        <v>紙・衣</v>
      </c>
      <c r="O190" s="6" t="str">
        <f>IF(F189="","",
IF(IFERROR(INDEX($C$1:$H$2,1,MATCH(5,$C$2:$H$2,0)),"")=$G$1,
IFERROR(IF(WEEKDAY(F189,1)=$H$2,IF(O189=$G$3,$G$1,""),""),""),
IFERROR(INDEX($C$1:$H$2,1,MATCH(5,$C$2:$H$2,0)),"")
))</f>
        <v/>
      </c>
      <c r="P190" s="6" t="str">
        <f>IF(G189="","",
IF(IFERROR(INDEX($C$1:$H$2,1,MATCH(6,$C$2:$H$2,0)),"")=$G$1,
IFERROR(IF(WEEKDAY(G189,1)=$H$2,IF(P189=$G$3,$G$1,""),""),""),
IFERROR(INDEX($C$1:$H$2,1,MATCH(6,$C$2:$H$2,0)),"")
))</f>
        <v>燃</v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び</v>
      </c>
      <c r="D192" s="41" t="str">
        <f t="shared" si="63"/>
        <v>燃</v>
      </c>
      <c r="E192" s="41" t="str">
        <f t="shared" si="63"/>
        <v>紙・衣</v>
      </c>
      <c r="F192" s="41" t="str">
        <f t="shared" si="63"/>
        <v/>
      </c>
      <c r="G192" s="41" t="str">
        <f t="shared" si="63"/>
        <v>燃</v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び</v>
      </c>
      <c r="M192" s="6" t="str">
        <f>IF(D191="","",
IF(IFERROR(INDEX($C$1:$H$2,1,MATCH(3,$C$2:$H$2,0)),"")=$G$1,
IFERROR(IF(WEEKDAY(D191,1)=$H$2,IF(M191=$G$3,$G$1,""),""),""),
IFERROR(INDEX($C$1:$H$2,1,MATCH(3,$C$2:$H$2,0)),"")
))</f>
        <v>燃</v>
      </c>
      <c r="N192" s="6" t="str">
        <f>IF(E191="","",
IF(IFERROR(INDEX($C$1:$H$2,1,MATCH(4,$C$2:$H$2,0)),"")=$G$1,
IFERROR(IF(WEEKDAY(E191,1)=$H$2,IF(N191=$G$3,$G$1,""),""),""),
IFERROR(INDEX($C$1:$H$2,1,MATCH(4,$C$2:$H$2,0)),"")
))</f>
        <v>紙・衣</v>
      </c>
      <c r="O192" s="6" t="str">
        <f>IF(F191="","",
IF(IFERROR(INDEX($C$1:$H$2,1,MATCH(5,$C$2:$H$2,0)),"")=$G$1,
IFERROR(IF(WEEKDAY(F191,1)=$H$2,IF(O191=$G$3,$G$1,""),""),""),
IFERROR(INDEX($C$1:$H$2,1,MATCH(5,$C$2:$H$2,0)),"")
))</f>
        <v/>
      </c>
      <c r="P192" s="6" t="str">
        <f>IF(G191="","",
IF(IFERROR(INDEX($C$1:$H$2,1,MATCH(6,$C$2:$H$2,0)),"")=$G$1,
IFERROR(IF(WEEKDAY(G191,1)=$H$2,IF(P191=$G$3,$G$1,""),""),""),
IFERROR(INDEX($C$1:$H$2,1,MATCH(6,$C$2:$H$2,0)),"")
))</f>
        <v>燃</v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び</v>
      </c>
      <c r="D194" s="41" t="str">
        <f t="shared" si="66"/>
        <v>燃</v>
      </c>
      <c r="E194" s="41" t="str">
        <f t="shared" si="66"/>
        <v>紙・衣</v>
      </c>
      <c r="F194" s="41" t="str">
        <f t="shared" si="66"/>
        <v/>
      </c>
      <c r="G194" s="41" t="str">
        <f t="shared" si="66"/>
        <v>燃</v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び</v>
      </c>
      <c r="M194" s="6" t="str">
        <f>IF(D193="","",
IF(IFERROR(INDEX($C$1:$H$2,1,MATCH(3,$C$2:$H$2,0)),"")=$G$1,
IFERROR(IF(WEEKDAY(D193,1)=$H$2,IF(M193=$G$3,$G$1,""),""),""),
IFERROR(INDEX($C$1:$H$2,1,MATCH(3,$C$2:$H$2,0)),"")
))</f>
        <v>燃</v>
      </c>
      <c r="N194" s="6" t="str">
        <f>IF(E193="","",
IF(IFERROR(INDEX($C$1:$H$2,1,MATCH(4,$C$2:$H$2,0)),"")=$G$1,
IFERROR(IF(WEEKDAY(E193,1)=$H$2,IF(N193=$G$3,$G$1,""),""),""),
IFERROR(INDEX($C$1:$H$2,1,MATCH(4,$C$2:$H$2,0)),"")
))</f>
        <v>紙・衣</v>
      </c>
      <c r="O194" s="6" t="str">
        <f>IF(F193="","",
IF(IFERROR(INDEX($C$1:$H$2,1,MATCH(5,$C$2:$H$2,0)),"")=$G$1,
IFERROR(IF(WEEKDAY(F193,1)=$H$2,IF(O193=$G$3,$G$1,""),""),""),
IFERROR(INDEX($C$1:$H$2,1,MATCH(5,$C$2:$H$2,0)),"")
))</f>
        <v/>
      </c>
      <c r="P194" s="6" t="str">
        <f>IF(G193="","",
IF(IFERROR(INDEX($C$1:$H$2,1,MATCH(6,$C$2:$H$2,0)),"")=$G$1,
IFERROR(IF(WEEKDAY(G193,1)=$H$2,IF(P193=$G$3,$G$1,""),""),""),
IFERROR(INDEX($C$1:$H$2,1,MATCH(6,$C$2:$H$2,0)),"")
))</f>
        <v>燃</v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び</v>
      </c>
      <c r="D196" s="41" t="str">
        <f t="shared" si="68"/>
        <v>燃</v>
      </c>
      <c r="E196" s="41" t="str">
        <f t="shared" si="68"/>
        <v>紙・衣</v>
      </c>
      <c r="F196" s="41" t="str">
        <f t="shared" si="68"/>
        <v>小・危</v>
      </c>
      <c r="G196" s="41" t="str">
        <f t="shared" si="68"/>
        <v>燃</v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び</v>
      </c>
      <c r="M196" s="6" t="str">
        <f>IF(D195="","",
IF(IFERROR(INDEX($C$1:$H$2,1,MATCH(3,$C$2:$H$2,0)),"")=$G$1,
IFERROR(IF(WEEKDAY(D195,1)=$H$2,IF(M195=$G$3,$G$1,""),""),""),
IFERROR(INDEX($C$1:$H$2,1,MATCH(3,$C$2:$H$2,0)),"")
))</f>
        <v>燃</v>
      </c>
      <c r="N196" s="6" t="str">
        <f>IF(E195="","",
IF(IFERROR(INDEX($C$1:$H$2,1,MATCH(4,$C$2:$H$2,0)),"")=$G$1,
IFERROR(IF(WEEKDAY(E195,1)=$H$2,IF(N195=$G$3,$G$1,""),""),""),
IFERROR(INDEX($C$1:$H$2,1,MATCH(4,$C$2:$H$2,0)),"")
))</f>
        <v>紙・衣</v>
      </c>
      <c r="O196" s="6" t="str">
        <f>IF(F195="","",
IF(IFERROR(INDEX($C$1:$H$2,1,MATCH(5,$C$2:$H$2,0)),"")=$G$1,
IFERROR(IF(WEEKDAY(F195,1)=$H$2,IF(O195=$G$3,$G$1,""),""),""),
IFERROR(INDEX($C$1:$H$2,1,MATCH(5,$C$2:$H$2,0)),"")
))</f>
        <v>小・危</v>
      </c>
      <c r="P196" s="6" t="str">
        <f>IF(G195="","",
IF(IFERROR(INDEX($C$1:$H$2,1,MATCH(6,$C$2:$H$2,0)),"")=$G$1,
IFERROR(IF(WEEKDAY(G195,1)=$H$2,IF(P195=$G$3,$G$1,""),""),""),
IFERROR(INDEX($C$1:$H$2,1,MATCH(6,$C$2:$H$2,0)),"")
))</f>
        <v>燃</v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02" t="s">
        <v>71</v>
      </c>
      <c r="D200" s="97" t="s">
        <v>72</v>
      </c>
      <c r="E200" s="97"/>
      <c r="F200" s="97"/>
      <c r="G200" s="97"/>
      <c r="H200" s="97"/>
      <c r="I200" s="37"/>
    </row>
    <row r="201" spans="1:17" hidden="1">
      <c r="A201" s="37"/>
      <c r="B201" s="37"/>
      <c r="C201" s="102"/>
      <c r="D201" s="97"/>
      <c r="E201" s="97"/>
      <c r="F201" s="97"/>
      <c r="G201" s="97"/>
      <c r="H201" s="97"/>
      <c r="I201" s="37"/>
    </row>
    <row r="202" spans="1:17" hidden="1">
      <c r="A202" s="37"/>
      <c r="B202" s="37"/>
      <c r="C202" s="104" t="s">
        <v>73</v>
      </c>
      <c r="D202" s="97" t="s">
        <v>74</v>
      </c>
      <c r="E202" s="97"/>
      <c r="F202" s="97"/>
      <c r="G202" s="97"/>
      <c r="H202" s="97"/>
      <c r="I202" s="37"/>
    </row>
    <row r="203" spans="1:17" hidden="1">
      <c r="A203" s="37"/>
      <c r="B203" s="37"/>
      <c r="C203" s="104"/>
      <c r="D203" s="97"/>
      <c r="E203" s="97"/>
      <c r="F203" s="97"/>
      <c r="G203" s="97"/>
      <c r="H203" s="97"/>
      <c r="I203" s="37"/>
    </row>
    <row r="204" spans="1:17" hidden="1">
      <c r="A204" s="37"/>
      <c r="B204" s="37"/>
      <c r="C204" s="105" t="s">
        <v>75</v>
      </c>
      <c r="D204" s="106" t="s">
        <v>76</v>
      </c>
      <c r="E204" s="106"/>
      <c r="F204" s="106"/>
      <c r="G204" s="106"/>
      <c r="H204" s="106"/>
      <c r="I204" s="37"/>
    </row>
    <row r="205" spans="1:17" hidden="1">
      <c r="A205" s="37"/>
      <c r="B205" s="37"/>
      <c r="C205" s="105"/>
      <c r="D205" s="106"/>
      <c r="E205" s="106"/>
      <c r="F205" s="106"/>
      <c r="G205" s="106"/>
      <c r="H205" s="106"/>
      <c r="I205" s="37"/>
    </row>
    <row r="206" spans="1:17" hidden="1">
      <c r="A206" s="37"/>
      <c r="B206" s="37"/>
      <c r="C206" s="96" t="s">
        <v>77</v>
      </c>
      <c r="D206" s="97" t="s">
        <v>78</v>
      </c>
      <c r="E206" s="97"/>
      <c r="F206" s="97"/>
      <c r="G206" s="97"/>
      <c r="H206" s="97"/>
      <c r="I206" s="37"/>
    </row>
    <row r="207" spans="1:17" hidden="1">
      <c r="A207" s="37"/>
      <c r="B207" s="37"/>
      <c r="C207" s="96"/>
      <c r="D207" s="97"/>
      <c r="E207" s="97"/>
      <c r="F207" s="97"/>
      <c r="G207" s="97"/>
      <c r="H207" s="9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47"/>
      <c r="C209" s="148"/>
      <c r="D209" s="148"/>
      <c r="E209" s="148"/>
      <c r="F209" s="148"/>
      <c r="G209" s="148"/>
      <c r="H209" s="149"/>
      <c r="I209" s="37"/>
    </row>
    <row r="210" spans="1:12" ht="17.25" hidden="1">
      <c r="A210" s="37"/>
      <c r="B210" s="150" t="s">
        <v>79</v>
      </c>
      <c r="C210" s="151"/>
      <c r="D210" s="151"/>
      <c r="E210" s="151"/>
      <c r="F210" s="151"/>
      <c r="G210" s="151"/>
      <c r="H210" s="152"/>
      <c r="I210" s="37"/>
    </row>
    <row r="211" spans="1:12" ht="17.25" hidden="1">
      <c r="A211" s="37"/>
      <c r="B211" s="150" t="s">
        <v>80</v>
      </c>
      <c r="C211" s="151"/>
      <c r="D211" s="151"/>
      <c r="E211" s="151"/>
      <c r="F211" s="151"/>
      <c r="G211" s="151"/>
      <c r="H211" s="152"/>
      <c r="I211" s="37"/>
    </row>
    <row r="212" spans="1:12" ht="17.25" hidden="1">
      <c r="A212" s="37"/>
      <c r="B212" s="150" t="s">
        <v>81</v>
      </c>
      <c r="C212" s="151"/>
      <c r="D212" s="151"/>
      <c r="E212" s="151"/>
      <c r="F212" s="151"/>
      <c r="G212" s="151"/>
      <c r="H212" s="152"/>
      <c r="I212" s="37"/>
    </row>
    <row r="213" spans="1:12" hidden="1">
      <c r="A213" s="37"/>
      <c r="B213" s="142"/>
      <c r="C213" s="143"/>
      <c r="D213" s="143"/>
      <c r="E213" s="143"/>
      <c r="F213" s="143"/>
      <c r="G213" s="143"/>
      <c r="H213" s="144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24" t="s">
        <v>82</v>
      </c>
      <c r="C215" s="124"/>
      <c r="D215" s="124"/>
      <c r="E215" s="124"/>
      <c r="F215" s="124"/>
      <c r="G215" s="124"/>
      <c r="H215" s="124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24"/>
      <c r="C216" s="124"/>
      <c r="D216" s="124"/>
      <c r="E216" s="124"/>
      <c r="F216" s="124"/>
      <c r="G216" s="124"/>
      <c r="H216" s="124"/>
      <c r="I216" s="37"/>
      <c r="L216" s="33">
        <f>MONTH(K215)</f>
        <v>9</v>
      </c>
    </row>
    <row r="217" spans="1:12" hidden="1">
      <c r="A217" s="37"/>
      <c r="B217" s="124"/>
      <c r="C217" s="124"/>
      <c r="D217" s="124"/>
      <c r="E217" s="124"/>
      <c r="F217" s="124"/>
      <c r="G217" s="124"/>
      <c r="H217" s="124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25" t="str">
        <f>$B$1</f>
        <v>地区６</v>
      </c>
      <c r="H219" s="126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27"/>
      <c r="H220" s="128"/>
      <c r="I220" s="37"/>
    </row>
    <row r="221" spans="1:12" ht="13.5" hidden="1" customHeight="1" thickTop="1">
      <c r="A221" s="145">
        <f>K215</f>
        <v>45901</v>
      </c>
      <c r="B221" s="145"/>
      <c r="C221" s="146">
        <f>L215</f>
        <v>2025</v>
      </c>
      <c r="D221" s="131" t="str">
        <f>$K$3</f>
        <v>富松町、塚口町３～６丁目</v>
      </c>
      <c r="E221" s="132"/>
      <c r="F221" s="132"/>
      <c r="G221" s="132"/>
      <c r="H221" s="133"/>
      <c r="I221" s="37"/>
    </row>
    <row r="222" spans="1:12" ht="13.5" hidden="1" customHeight="1">
      <c r="A222" s="145"/>
      <c r="B222" s="145"/>
      <c r="C222" s="146"/>
      <c r="D222" s="134"/>
      <c r="E222" s="135"/>
      <c r="F222" s="135"/>
      <c r="G222" s="135"/>
      <c r="H222" s="136"/>
      <c r="I222" s="37"/>
    </row>
    <row r="223" spans="1:12" ht="13.5" hidden="1" customHeight="1">
      <c r="A223" s="37"/>
      <c r="B223" s="140" t="str">
        <f>DBCS(L216)</f>
        <v>９</v>
      </c>
      <c r="C223" s="141" t="s">
        <v>19</v>
      </c>
      <c r="D223" s="134"/>
      <c r="E223" s="135"/>
      <c r="F223" s="135"/>
      <c r="G223" s="135"/>
      <c r="H223" s="136"/>
      <c r="I223" s="37"/>
    </row>
    <row r="224" spans="1:12" ht="13.5" hidden="1" customHeight="1">
      <c r="A224" s="37"/>
      <c r="B224" s="140"/>
      <c r="C224" s="141"/>
      <c r="D224" s="134"/>
      <c r="E224" s="135"/>
      <c r="F224" s="135"/>
      <c r="G224" s="135"/>
      <c r="H224" s="136"/>
      <c r="I224" s="37"/>
    </row>
    <row r="225" spans="1:17" ht="13.5" hidden="1" customHeight="1">
      <c r="A225" s="37"/>
      <c r="B225" s="140"/>
      <c r="C225" s="141"/>
      <c r="D225" s="134"/>
      <c r="E225" s="135"/>
      <c r="F225" s="135"/>
      <c r="G225" s="135"/>
      <c r="H225" s="136"/>
      <c r="I225" s="37"/>
      <c r="L225" s="40"/>
    </row>
    <row r="226" spans="1:17" ht="13.5" hidden="1" customHeight="1" thickBot="1">
      <c r="A226" s="37"/>
      <c r="B226" s="140"/>
      <c r="C226" s="141"/>
      <c r="D226" s="137"/>
      <c r="E226" s="138"/>
      <c r="F226" s="138"/>
      <c r="G226" s="138"/>
      <c r="H226" s="139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び</v>
      </c>
      <c r="D230" s="41" t="str">
        <f t="shared" si="71"/>
        <v>燃</v>
      </c>
      <c r="E230" s="41" t="str">
        <f t="shared" si="71"/>
        <v>紙・衣</v>
      </c>
      <c r="F230" s="41" t="str">
        <f t="shared" si="71"/>
        <v/>
      </c>
      <c r="G230" s="41" t="str">
        <f t="shared" si="71"/>
        <v>燃</v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び</v>
      </c>
      <c r="M230" s="6" t="str">
        <f>IF(D229="","",
IF(IFERROR(INDEX($C$1:$H$2,1,MATCH(3,$C$2:$H$2,0)),"")=$G$1,
IFERROR(IF(WEEKDAY(D229,1)=$H$2,IF(M229=$G$3,$G$1,""),""),""),
IFERROR(INDEX($C$1:$H$2,1,MATCH(3,$C$2:$H$2,0)),"")
))</f>
        <v>燃</v>
      </c>
      <c r="N230" s="6" t="str">
        <f>IF(E229="","",
IF(IFERROR(INDEX($C$1:$H$2,1,MATCH(4,$C$2:$H$2,0)),"")=$G$1,
IFERROR(IF(WEEKDAY(E229,1)=$H$2,IF(N229=$G$3,$G$1,""),""),""),
IFERROR(INDEX($C$1:$H$2,1,MATCH(4,$C$2:$H$2,0)),"")
))</f>
        <v>紙・衣</v>
      </c>
      <c r="O230" s="6" t="str">
        <f>IF(F229="","",
IF(IFERROR(INDEX($C$1:$H$2,1,MATCH(5,$C$2:$H$2,0)),"")=$G$1,
IFERROR(IF(WEEKDAY(F229,1)=$H$2,IF(O229=$G$3,$G$1,""),""),""),
IFERROR(INDEX($C$1:$H$2,1,MATCH(5,$C$2:$H$2,0)),"")
))</f>
        <v/>
      </c>
      <c r="P230" s="6" t="str">
        <f>IF(G229="","",
IF(IFERROR(INDEX($C$1:$H$2,1,MATCH(6,$C$2:$H$2,0)),"")=$G$1,
IFERROR(IF(WEEKDAY(G229,1)=$H$2,IF(P229=$G$3,$G$1,""),""),""),
IFERROR(INDEX($C$1:$H$2,1,MATCH(6,$C$2:$H$2,0)),"")
))</f>
        <v>燃</v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び</v>
      </c>
      <c r="D232" s="41" t="str">
        <f t="shared" si="74"/>
        <v>燃</v>
      </c>
      <c r="E232" s="41" t="str">
        <f t="shared" si="74"/>
        <v>紙・衣</v>
      </c>
      <c r="F232" s="41" t="str">
        <f t="shared" si="74"/>
        <v/>
      </c>
      <c r="G232" s="41" t="str">
        <f t="shared" si="74"/>
        <v>燃</v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び</v>
      </c>
      <c r="M232" s="6" t="str">
        <f>IF(D231="","",
IF(IFERROR(INDEX($C$1:$H$2,1,MATCH(3,$C$2:$H$2,0)),"")=$G$1,
IFERROR(IF(WEEKDAY(D231,1)=$H$2,IF(M231=$G$3,$G$1,""),""),""),
IFERROR(INDEX($C$1:$H$2,1,MATCH(3,$C$2:$H$2,0)),"")
))</f>
        <v>燃</v>
      </c>
      <c r="N232" s="6" t="str">
        <f>IF(E231="","",
IF(IFERROR(INDEX($C$1:$H$2,1,MATCH(4,$C$2:$H$2,0)),"")=$G$1,
IFERROR(IF(WEEKDAY(E231,1)=$H$2,IF(N231=$G$3,$G$1,""),""),""),
IFERROR(INDEX($C$1:$H$2,1,MATCH(4,$C$2:$H$2,0)),"")
))</f>
        <v>紙・衣</v>
      </c>
      <c r="O232" s="6" t="str">
        <f>IF(F231="","",
IF(IFERROR(INDEX($C$1:$H$2,1,MATCH(5,$C$2:$H$2,0)),"")=$G$1,
IFERROR(IF(WEEKDAY(F231,1)=$H$2,IF(O231=$G$3,$G$1,""),""),""),
IFERROR(INDEX($C$1:$H$2,1,MATCH(5,$C$2:$H$2,0)),"")
))</f>
        <v/>
      </c>
      <c r="P232" s="6" t="str">
        <f>IF(G231="","",
IF(IFERROR(INDEX($C$1:$H$2,1,MATCH(6,$C$2:$H$2,0)),"")=$G$1,
IFERROR(IF(WEEKDAY(G231,1)=$H$2,IF(P231=$G$3,$G$1,""),""),""),
IFERROR(INDEX($C$1:$H$2,1,MATCH(6,$C$2:$H$2,0)),"")
))</f>
        <v>燃</v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び</v>
      </c>
      <c r="D234" s="41" t="str">
        <f t="shared" si="77"/>
        <v>燃</v>
      </c>
      <c r="E234" s="41" t="str">
        <f t="shared" si="77"/>
        <v>紙・衣</v>
      </c>
      <c r="F234" s="41" t="str">
        <f t="shared" si="77"/>
        <v/>
      </c>
      <c r="G234" s="41" t="str">
        <f t="shared" si="77"/>
        <v>燃</v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び</v>
      </c>
      <c r="M234" s="6" t="str">
        <f>IF(D233="","",
IF(IFERROR(INDEX($C$1:$H$2,1,MATCH(3,$C$2:$H$2,0)),"")=$G$1,
IFERROR(IF(WEEKDAY(D233,1)=$H$2,IF(M233=$G$3,$G$1,""),""),""),
IFERROR(INDEX($C$1:$H$2,1,MATCH(3,$C$2:$H$2,0)),"")
))</f>
        <v>燃</v>
      </c>
      <c r="N234" s="6" t="str">
        <f>IF(E233="","",
IF(IFERROR(INDEX($C$1:$H$2,1,MATCH(4,$C$2:$H$2,0)),"")=$G$1,
IFERROR(IF(WEEKDAY(E233,1)=$H$2,IF(N233=$G$3,$G$1,""),""),""),
IFERROR(INDEX($C$1:$H$2,1,MATCH(4,$C$2:$H$2,0)),"")
))</f>
        <v>紙・衣</v>
      </c>
      <c r="O234" s="6" t="str">
        <f>IF(F233="","",
IF(IFERROR(INDEX($C$1:$H$2,1,MATCH(5,$C$2:$H$2,0)),"")=$G$1,
IFERROR(IF(WEEKDAY(F233,1)=$H$2,IF(O233=$G$3,$G$1,""),""),""),
IFERROR(INDEX($C$1:$H$2,1,MATCH(5,$C$2:$H$2,0)),"")
))</f>
        <v/>
      </c>
      <c r="P234" s="6" t="str">
        <f>IF(G233="","",
IF(IFERROR(INDEX($C$1:$H$2,1,MATCH(6,$C$2:$H$2,0)),"")=$G$1,
IFERROR(IF(WEEKDAY(G233,1)=$H$2,IF(P233=$G$3,$G$1,""),""),""),
IFERROR(INDEX($C$1:$H$2,1,MATCH(6,$C$2:$H$2,0)),"")
))</f>
        <v>燃</v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び</v>
      </c>
      <c r="D236" s="41" t="str">
        <f t="shared" si="80"/>
        <v>燃</v>
      </c>
      <c r="E236" s="41" t="str">
        <f t="shared" si="80"/>
        <v>紙・衣</v>
      </c>
      <c r="F236" s="41" t="str">
        <f t="shared" si="80"/>
        <v>小・危</v>
      </c>
      <c r="G236" s="41" t="str">
        <f t="shared" si="80"/>
        <v>燃</v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び</v>
      </c>
      <c r="M236" s="6" t="str">
        <f>IF(D235="","",
IF(IFERROR(INDEX($C$1:$H$2,1,MATCH(3,$C$2:$H$2,0)),"")=$G$1,
IFERROR(IF(WEEKDAY(D235,1)=$H$2,IF(M235=$G$3,$G$1,""),""),""),
IFERROR(INDEX($C$1:$H$2,1,MATCH(3,$C$2:$H$2,0)),"")
))</f>
        <v>燃</v>
      </c>
      <c r="N236" s="6" t="str">
        <f>IF(E235="","",
IF(IFERROR(INDEX($C$1:$H$2,1,MATCH(4,$C$2:$H$2,0)),"")=$G$1,
IFERROR(IF(WEEKDAY(E235,1)=$H$2,IF(N235=$G$3,$G$1,""),""),""),
IFERROR(INDEX($C$1:$H$2,1,MATCH(4,$C$2:$H$2,0)),"")
))</f>
        <v>紙・衣</v>
      </c>
      <c r="O236" s="6" t="str">
        <f>IF(F235="","",
IF(IFERROR(INDEX($C$1:$H$2,1,MATCH(5,$C$2:$H$2,0)),"")=$G$1,
IFERROR(IF(WEEKDAY(F235,1)=$H$2,IF(O235=$G$3,$G$1,""),""),""),
IFERROR(INDEX($C$1:$H$2,1,MATCH(5,$C$2:$H$2,0)),"")
))</f>
        <v>小・危</v>
      </c>
      <c r="P236" s="6" t="str">
        <f>IF(G235="","",
IF(IFERROR(INDEX($C$1:$H$2,1,MATCH(6,$C$2:$H$2,0)),"")=$G$1,
IFERROR(IF(WEEKDAY(G235,1)=$H$2,IF(P235=$G$3,$G$1,""),""),""),
IFERROR(INDEX($C$1:$H$2,1,MATCH(6,$C$2:$H$2,0)),"")
))</f>
        <v>燃</v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び</v>
      </c>
      <c r="D238" s="41" t="str">
        <f t="shared" si="82"/>
        <v>燃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び</v>
      </c>
      <c r="M238" s="6" t="str">
        <f>IF(D237="","",
IF(IFERROR(INDEX($C$1:$H$2,1,MATCH(3,$C$2:$H$2,0)),"")=$G$1,
IFERROR(IF(WEEKDAY(D237,1)=$H$2,IF(M237=$G$3,$G$1,""),""),""),
IFERROR(INDEX($C$1:$H$2,1,MATCH(3,$C$2:$H$2,0)),"")
))</f>
        <v>燃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02" t="s">
        <v>71</v>
      </c>
      <c r="D242" s="97" t="s">
        <v>72</v>
      </c>
      <c r="E242" s="97"/>
      <c r="F242" s="97"/>
      <c r="G242" s="97"/>
      <c r="H242" s="97"/>
      <c r="I242" s="37"/>
    </row>
    <row r="243" spans="1:9" hidden="1">
      <c r="A243" s="37"/>
      <c r="B243" s="37"/>
      <c r="C243" s="102"/>
      <c r="D243" s="97"/>
      <c r="E243" s="97"/>
      <c r="F243" s="97"/>
      <c r="G243" s="97"/>
      <c r="H243" s="97"/>
      <c r="I243" s="37"/>
    </row>
    <row r="244" spans="1:9" hidden="1">
      <c r="A244" s="37"/>
      <c r="B244" s="37"/>
      <c r="C244" s="104" t="s">
        <v>73</v>
      </c>
      <c r="D244" s="97" t="s">
        <v>74</v>
      </c>
      <c r="E244" s="97"/>
      <c r="F244" s="97"/>
      <c r="G244" s="97"/>
      <c r="H244" s="97"/>
      <c r="I244" s="37"/>
    </row>
    <row r="245" spans="1:9" hidden="1">
      <c r="A245" s="37"/>
      <c r="B245" s="37"/>
      <c r="C245" s="104"/>
      <c r="D245" s="97"/>
      <c r="E245" s="97"/>
      <c r="F245" s="97"/>
      <c r="G245" s="97"/>
      <c r="H245" s="97"/>
      <c r="I245" s="37"/>
    </row>
    <row r="246" spans="1:9" hidden="1">
      <c r="A246" s="37"/>
      <c r="B246" s="37"/>
      <c r="C246" s="105" t="s">
        <v>75</v>
      </c>
      <c r="D246" s="106" t="s">
        <v>76</v>
      </c>
      <c r="E246" s="106"/>
      <c r="F246" s="106"/>
      <c r="G246" s="106"/>
      <c r="H246" s="106"/>
      <c r="I246" s="37"/>
    </row>
    <row r="247" spans="1:9" hidden="1">
      <c r="A247" s="37"/>
      <c r="B247" s="37"/>
      <c r="C247" s="105"/>
      <c r="D247" s="106"/>
      <c r="E247" s="106"/>
      <c r="F247" s="106"/>
      <c r="G247" s="106"/>
      <c r="H247" s="106"/>
      <c r="I247" s="37"/>
    </row>
    <row r="248" spans="1:9" hidden="1">
      <c r="A248" s="37"/>
      <c r="B248" s="37"/>
      <c r="C248" s="96" t="s">
        <v>77</v>
      </c>
      <c r="D248" s="97" t="s">
        <v>78</v>
      </c>
      <c r="E248" s="97"/>
      <c r="F248" s="97"/>
      <c r="G248" s="97"/>
      <c r="H248" s="97"/>
      <c r="I248" s="37"/>
    </row>
    <row r="249" spans="1:9" hidden="1">
      <c r="A249" s="37"/>
      <c r="B249" s="37"/>
      <c r="C249" s="96"/>
      <c r="D249" s="97"/>
      <c r="E249" s="97"/>
      <c r="F249" s="97"/>
      <c r="G249" s="97"/>
      <c r="H249" s="9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47"/>
      <c r="C251" s="148"/>
      <c r="D251" s="148"/>
      <c r="E251" s="148"/>
      <c r="F251" s="148"/>
      <c r="G251" s="148"/>
      <c r="H251" s="149"/>
      <c r="I251" s="37"/>
    </row>
    <row r="252" spans="1:9" ht="17.25" hidden="1">
      <c r="A252" s="37"/>
      <c r="B252" s="150" t="s">
        <v>79</v>
      </c>
      <c r="C252" s="151"/>
      <c r="D252" s="151"/>
      <c r="E252" s="151"/>
      <c r="F252" s="151"/>
      <c r="G252" s="151"/>
      <c r="H252" s="152"/>
      <c r="I252" s="37"/>
    </row>
    <row r="253" spans="1:9" ht="17.25" hidden="1">
      <c r="A253" s="37"/>
      <c r="B253" s="150" t="s">
        <v>80</v>
      </c>
      <c r="C253" s="151"/>
      <c r="D253" s="151"/>
      <c r="E253" s="151"/>
      <c r="F253" s="151"/>
      <c r="G253" s="151"/>
      <c r="H253" s="152"/>
      <c r="I253" s="37"/>
    </row>
    <row r="254" spans="1:9" ht="17.25" hidden="1">
      <c r="A254" s="37"/>
      <c r="B254" s="150" t="s">
        <v>81</v>
      </c>
      <c r="C254" s="151"/>
      <c r="D254" s="151"/>
      <c r="E254" s="151"/>
      <c r="F254" s="151"/>
      <c r="G254" s="151"/>
      <c r="H254" s="152"/>
      <c r="I254" s="37"/>
    </row>
    <row r="255" spans="1:9" hidden="1">
      <c r="A255" s="37"/>
      <c r="B255" s="142"/>
      <c r="C255" s="143"/>
      <c r="D255" s="143"/>
      <c r="E255" s="143"/>
      <c r="F255" s="143"/>
      <c r="G255" s="143"/>
      <c r="H255" s="144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24" t="s">
        <v>82</v>
      </c>
      <c r="C257" s="124"/>
      <c r="D257" s="124"/>
      <c r="E257" s="124"/>
      <c r="F257" s="124"/>
      <c r="G257" s="124"/>
      <c r="H257" s="124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24"/>
      <c r="C258" s="124"/>
      <c r="D258" s="124"/>
      <c r="E258" s="124"/>
      <c r="F258" s="124"/>
      <c r="G258" s="124"/>
      <c r="H258" s="124"/>
      <c r="I258" s="37"/>
      <c r="L258" s="33">
        <f>MONTH(K257)</f>
        <v>10</v>
      </c>
    </row>
    <row r="259" spans="1:17" hidden="1">
      <c r="A259" s="37"/>
      <c r="B259" s="124"/>
      <c r="C259" s="124"/>
      <c r="D259" s="124"/>
      <c r="E259" s="124"/>
      <c r="F259" s="124"/>
      <c r="G259" s="124"/>
      <c r="H259" s="124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25" t="str">
        <f>$B$1</f>
        <v>地区６</v>
      </c>
      <c r="H261" s="126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27"/>
      <c r="H262" s="128"/>
      <c r="I262" s="37"/>
    </row>
    <row r="263" spans="1:17" ht="13.5" hidden="1" customHeight="1" thickTop="1">
      <c r="A263" s="145">
        <f>K257</f>
        <v>45931</v>
      </c>
      <c r="B263" s="145"/>
      <c r="C263" s="146">
        <f>L257</f>
        <v>2025</v>
      </c>
      <c r="D263" s="131" t="str">
        <f>$K$3</f>
        <v>富松町、塚口町３～６丁目</v>
      </c>
      <c r="E263" s="132"/>
      <c r="F263" s="132"/>
      <c r="G263" s="132"/>
      <c r="H263" s="133"/>
      <c r="I263" s="37"/>
    </row>
    <row r="264" spans="1:17" ht="13.5" hidden="1" customHeight="1">
      <c r="A264" s="145"/>
      <c r="B264" s="145"/>
      <c r="C264" s="146"/>
      <c r="D264" s="134"/>
      <c r="E264" s="135"/>
      <c r="F264" s="135"/>
      <c r="G264" s="135"/>
      <c r="H264" s="136"/>
      <c r="I264" s="37"/>
    </row>
    <row r="265" spans="1:17" ht="13.5" hidden="1" customHeight="1">
      <c r="A265" s="37"/>
      <c r="B265" s="140" t="str">
        <f>DBCS(L258)</f>
        <v>１０</v>
      </c>
      <c r="C265" s="141" t="s">
        <v>19</v>
      </c>
      <c r="D265" s="134"/>
      <c r="E265" s="135"/>
      <c r="F265" s="135"/>
      <c r="G265" s="135"/>
      <c r="H265" s="136"/>
      <c r="I265" s="37"/>
    </row>
    <row r="266" spans="1:17" ht="13.5" hidden="1" customHeight="1">
      <c r="A266" s="37"/>
      <c r="B266" s="140"/>
      <c r="C266" s="141"/>
      <c r="D266" s="134"/>
      <c r="E266" s="135"/>
      <c r="F266" s="135"/>
      <c r="G266" s="135"/>
      <c r="H266" s="136"/>
      <c r="I266" s="37"/>
    </row>
    <row r="267" spans="1:17" ht="13.5" hidden="1" customHeight="1">
      <c r="A267" s="37"/>
      <c r="B267" s="140"/>
      <c r="C267" s="141"/>
      <c r="D267" s="134"/>
      <c r="E267" s="135"/>
      <c r="F267" s="135"/>
      <c r="G267" s="135"/>
      <c r="H267" s="136"/>
      <c r="I267" s="37"/>
      <c r="L267" s="40"/>
    </row>
    <row r="268" spans="1:17" ht="13.5" hidden="1" customHeight="1" thickBot="1">
      <c r="A268" s="37"/>
      <c r="B268" s="140"/>
      <c r="C268" s="141"/>
      <c r="D268" s="137"/>
      <c r="E268" s="138"/>
      <c r="F268" s="138"/>
      <c r="G268" s="138"/>
      <c r="H268" s="139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紙・衣</v>
      </c>
      <c r="F272" s="41" t="str">
        <f t="shared" si="85"/>
        <v/>
      </c>
      <c r="G272" s="41" t="str">
        <f t="shared" si="85"/>
        <v>燃</v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紙・衣</v>
      </c>
      <c r="O272" s="6" t="str">
        <f>IF(F271="","",
IF(IFERROR(INDEX($C$1:$H$2,1,MATCH(5,$C$2:$H$2,0)),"")=$G$1,
IFERROR(IF(WEEKDAY(F271,1)=$H$2,IF(O271=$G$3,$G$1,""),""),""),
IFERROR(INDEX($C$1:$H$2,1,MATCH(5,$C$2:$H$2,0)),"")
))</f>
        <v/>
      </c>
      <c r="P272" s="6" t="str">
        <f>IF(G271="","",
IF(IFERROR(INDEX($C$1:$H$2,1,MATCH(6,$C$2:$H$2,0)),"")=$G$1,
IFERROR(IF(WEEKDAY(G271,1)=$H$2,IF(P271=$G$3,$G$1,""),""),""),
IFERROR(INDEX($C$1:$H$2,1,MATCH(6,$C$2:$H$2,0)),"")
))</f>
        <v>燃</v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び</v>
      </c>
      <c r="D274" s="41" t="str">
        <f t="shared" si="88"/>
        <v>燃</v>
      </c>
      <c r="E274" s="41" t="str">
        <f t="shared" si="88"/>
        <v>紙・衣</v>
      </c>
      <c r="F274" s="41" t="str">
        <f t="shared" si="88"/>
        <v/>
      </c>
      <c r="G274" s="41" t="str">
        <f t="shared" si="88"/>
        <v>燃</v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び</v>
      </c>
      <c r="M274" s="6" t="str">
        <f>IF(D273="","",
IF(IFERROR(INDEX($C$1:$H$2,1,MATCH(3,$C$2:$H$2,0)),"")=$G$1,
IFERROR(IF(WEEKDAY(D273,1)=$H$2,IF(M273=$G$3,$G$1,""),""),""),
IFERROR(INDEX($C$1:$H$2,1,MATCH(3,$C$2:$H$2,0)),"")
))</f>
        <v>燃</v>
      </c>
      <c r="N274" s="6" t="str">
        <f>IF(E273="","",
IF(IFERROR(INDEX($C$1:$H$2,1,MATCH(4,$C$2:$H$2,0)),"")=$G$1,
IFERROR(IF(WEEKDAY(E273,1)=$H$2,IF(N273=$G$3,$G$1,""),""),""),
IFERROR(INDEX($C$1:$H$2,1,MATCH(4,$C$2:$H$2,0)),"")
))</f>
        <v>紙・衣</v>
      </c>
      <c r="O274" s="6" t="str">
        <f>IF(F273="","",
IF(IFERROR(INDEX($C$1:$H$2,1,MATCH(5,$C$2:$H$2,0)),"")=$G$1,
IFERROR(IF(WEEKDAY(F273,1)=$H$2,IF(O273=$G$3,$G$1,""),""),""),
IFERROR(INDEX($C$1:$H$2,1,MATCH(5,$C$2:$H$2,0)),"")
))</f>
        <v/>
      </c>
      <c r="P274" s="6" t="str">
        <f>IF(G273="","",
IF(IFERROR(INDEX($C$1:$H$2,1,MATCH(6,$C$2:$H$2,0)),"")=$G$1,
IFERROR(IF(WEEKDAY(G273,1)=$H$2,IF(P273=$G$3,$G$1,""),""),""),
IFERROR(INDEX($C$1:$H$2,1,MATCH(6,$C$2:$H$2,0)),"")
))</f>
        <v>燃</v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び</v>
      </c>
      <c r="D276" s="41" t="str">
        <f t="shared" si="91"/>
        <v>燃</v>
      </c>
      <c r="E276" s="41" t="str">
        <f t="shared" si="91"/>
        <v>紙・衣</v>
      </c>
      <c r="F276" s="41" t="str">
        <f t="shared" si="91"/>
        <v/>
      </c>
      <c r="G276" s="41" t="str">
        <f t="shared" si="91"/>
        <v>燃</v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び</v>
      </c>
      <c r="M276" s="6" t="str">
        <f>IF(D275="","",
IF(IFERROR(INDEX($C$1:$H$2,1,MATCH(3,$C$2:$H$2,0)),"")=$G$1,
IFERROR(IF(WEEKDAY(D275,1)=$H$2,IF(M275=$G$3,$G$1,""),""),""),
IFERROR(INDEX($C$1:$H$2,1,MATCH(3,$C$2:$H$2,0)),"")
))</f>
        <v>燃</v>
      </c>
      <c r="N276" s="6" t="str">
        <f>IF(E275="","",
IF(IFERROR(INDEX($C$1:$H$2,1,MATCH(4,$C$2:$H$2,0)),"")=$G$1,
IFERROR(IF(WEEKDAY(E275,1)=$H$2,IF(N275=$G$3,$G$1,""),""),""),
IFERROR(INDEX($C$1:$H$2,1,MATCH(4,$C$2:$H$2,0)),"")
))</f>
        <v>紙・衣</v>
      </c>
      <c r="O276" s="6" t="str">
        <f>IF(F275="","",
IF(IFERROR(INDEX($C$1:$H$2,1,MATCH(5,$C$2:$H$2,0)),"")=$G$1,
IFERROR(IF(WEEKDAY(F275,1)=$H$2,IF(O275=$G$3,$G$1,""),""),""),
IFERROR(INDEX($C$1:$H$2,1,MATCH(5,$C$2:$H$2,0)),"")
))</f>
        <v/>
      </c>
      <c r="P276" s="6" t="str">
        <f>IF(G275="","",
IF(IFERROR(INDEX($C$1:$H$2,1,MATCH(6,$C$2:$H$2,0)),"")=$G$1,
IFERROR(IF(WEEKDAY(G275,1)=$H$2,IF(P275=$G$3,$G$1,""),""),""),
IFERROR(INDEX($C$1:$H$2,1,MATCH(6,$C$2:$H$2,0)),"")
))</f>
        <v>燃</v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び</v>
      </c>
      <c r="D278" s="41" t="str">
        <f t="shared" si="94"/>
        <v>燃</v>
      </c>
      <c r="E278" s="41" t="str">
        <f t="shared" si="94"/>
        <v>紙・衣</v>
      </c>
      <c r="F278" s="41" t="str">
        <f t="shared" si="94"/>
        <v>小・危</v>
      </c>
      <c r="G278" s="41" t="str">
        <f t="shared" si="94"/>
        <v>燃</v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び</v>
      </c>
      <c r="M278" s="6" t="str">
        <f>IF(D277="","",
IF(IFERROR(INDEX($C$1:$H$2,1,MATCH(3,$C$2:$H$2,0)),"")=$G$1,
IFERROR(IF(WEEKDAY(D277,1)=$H$2,IF(M277=$G$3,$G$1,""),""),""),
IFERROR(INDEX($C$1:$H$2,1,MATCH(3,$C$2:$H$2,0)),"")
))</f>
        <v>燃</v>
      </c>
      <c r="N278" s="6" t="str">
        <f>IF(E277="","",
IF(IFERROR(INDEX($C$1:$H$2,1,MATCH(4,$C$2:$H$2,0)),"")=$G$1,
IFERROR(IF(WEEKDAY(E277,1)=$H$2,IF(N277=$G$3,$G$1,""),""),""),
IFERROR(INDEX($C$1:$H$2,1,MATCH(4,$C$2:$H$2,0)),"")
))</f>
        <v>紙・衣</v>
      </c>
      <c r="O278" s="6" t="str">
        <f>IF(F277="","",
IF(IFERROR(INDEX($C$1:$H$2,1,MATCH(5,$C$2:$H$2,0)),"")=$G$1,
IFERROR(IF(WEEKDAY(F277,1)=$H$2,IF(O277=$G$3,$G$1,""),""),""),
IFERROR(INDEX($C$1:$H$2,1,MATCH(5,$C$2:$H$2,0)),"")
))</f>
        <v>小・危</v>
      </c>
      <c r="P278" s="6" t="str">
        <f>IF(G277="","",
IF(IFERROR(INDEX($C$1:$H$2,1,MATCH(6,$C$2:$H$2,0)),"")=$G$1,
IFERROR(IF(WEEKDAY(G277,1)=$H$2,IF(P277=$G$3,$G$1,""),""),""),
IFERROR(INDEX($C$1:$H$2,1,MATCH(6,$C$2:$H$2,0)),"")
))</f>
        <v>燃</v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び</v>
      </c>
      <c r="D280" s="41" t="str">
        <f t="shared" si="96"/>
        <v>燃</v>
      </c>
      <c r="E280" s="41" t="str">
        <f t="shared" si="96"/>
        <v>紙・衣</v>
      </c>
      <c r="F280" s="41" t="str">
        <f t="shared" si="96"/>
        <v/>
      </c>
      <c r="G280" s="41" t="str">
        <f t="shared" si="96"/>
        <v>燃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び</v>
      </c>
      <c r="M280" s="6" t="str">
        <f>IF(D279="","",
IF(IFERROR(INDEX($C$1:$H$2,1,MATCH(3,$C$2:$H$2,0)),"")=$G$1,
IFERROR(IF(WEEKDAY(D279,1)=$H$2,IF(M279=$G$3,$G$1,""),""),""),
IFERROR(INDEX($C$1:$H$2,1,MATCH(3,$C$2:$H$2,0)),"")
))</f>
        <v>燃</v>
      </c>
      <c r="N280" s="6" t="str">
        <f>IF(E279="","",
IF(IFERROR(INDEX($C$1:$H$2,1,MATCH(4,$C$2:$H$2,0)),"")=$G$1,
IFERROR(IF(WEEKDAY(E279,1)=$H$2,IF(N279=$G$3,$G$1,""),""),""),
IFERROR(INDEX($C$1:$H$2,1,MATCH(4,$C$2:$H$2,0)),"")
))</f>
        <v>紙・衣</v>
      </c>
      <c r="O280" s="6" t="str">
        <f>IF(F279="","",
IF(IFERROR(INDEX($C$1:$H$2,1,MATCH(5,$C$2:$H$2,0)),"")=$G$1,
IFERROR(IF(WEEKDAY(F279,1)=$H$2,IF(O279=$G$3,$G$1,""),""),""),
IFERROR(INDEX($C$1:$H$2,1,MATCH(5,$C$2:$H$2,0)),"")
))</f>
        <v/>
      </c>
      <c r="P280" s="6" t="str">
        <f>IF(G279="","",
IF(IFERROR(INDEX($C$1:$H$2,1,MATCH(6,$C$2:$H$2,0)),"")=$G$1,
IFERROR(IF(WEEKDAY(G279,1)=$H$2,IF(P279=$G$3,$G$1,""),""),""),
IFERROR(INDEX($C$1:$H$2,1,MATCH(6,$C$2:$H$2,0)),"")
))</f>
        <v>燃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02" t="s">
        <v>71</v>
      </c>
      <c r="D284" s="97" t="s">
        <v>72</v>
      </c>
      <c r="E284" s="97"/>
      <c r="F284" s="97"/>
      <c r="G284" s="97"/>
      <c r="H284" s="97"/>
      <c r="I284" s="37"/>
    </row>
    <row r="285" spans="1:17" hidden="1">
      <c r="A285" s="37"/>
      <c r="B285" s="37"/>
      <c r="C285" s="102"/>
      <c r="D285" s="97"/>
      <c r="E285" s="97"/>
      <c r="F285" s="97"/>
      <c r="G285" s="97"/>
      <c r="H285" s="97"/>
      <c r="I285" s="37"/>
    </row>
    <row r="286" spans="1:17" hidden="1">
      <c r="A286" s="37"/>
      <c r="B286" s="37"/>
      <c r="C286" s="104" t="s">
        <v>73</v>
      </c>
      <c r="D286" s="97" t="s">
        <v>74</v>
      </c>
      <c r="E286" s="97"/>
      <c r="F286" s="97"/>
      <c r="G286" s="97"/>
      <c r="H286" s="97"/>
      <c r="I286" s="37"/>
    </row>
    <row r="287" spans="1:17" hidden="1">
      <c r="A287" s="37"/>
      <c r="B287" s="37"/>
      <c r="C287" s="104"/>
      <c r="D287" s="97"/>
      <c r="E287" s="97"/>
      <c r="F287" s="97"/>
      <c r="G287" s="97"/>
      <c r="H287" s="97"/>
      <c r="I287" s="37"/>
    </row>
    <row r="288" spans="1:17" hidden="1">
      <c r="A288" s="37"/>
      <c r="B288" s="37"/>
      <c r="C288" s="105" t="s">
        <v>75</v>
      </c>
      <c r="D288" s="106" t="s">
        <v>76</v>
      </c>
      <c r="E288" s="106"/>
      <c r="F288" s="106"/>
      <c r="G288" s="106"/>
      <c r="H288" s="106"/>
      <c r="I288" s="37"/>
    </row>
    <row r="289" spans="1:12" hidden="1">
      <c r="A289" s="37"/>
      <c r="B289" s="37"/>
      <c r="C289" s="105"/>
      <c r="D289" s="106"/>
      <c r="E289" s="106"/>
      <c r="F289" s="106"/>
      <c r="G289" s="106"/>
      <c r="H289" s="106"/>
      <c r="I289" s="37"/>
    </row>
    <row r="290" spans="1:12" hidden="1">
      <c r="A290" s="37"/>
      <c r="B290" s="37"/>
      <c r="C290" s="96" t="s">
        <v>77</v>
      </c>
      <c r="D290" s="97" t="s">
        <v>78</v>
      </c>
      <c r="E290" s="97"/>
      <c r="F290" s="97"/>
      <c r="G290" s="97"/>
      <c r="H290" s="97"/>
      <c r="I290" s="37"/>
    </row>
    <row r="291" spans="1:12" hidden="1">
      <c r="A291" s="37"/>
      <c r="B291" s="37"/>
      <c r="C291" s="96"/>
      <c r="D291" s="97"/>
      <c r="E291" s="97"/>
      <c r="F291" s="97"/>
      <c r="G291" s="97"/>
      <c r="H291" s="9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47"/>
      <c r="C293" s="148"/>
      <c r="D293" s="148"/>
      <c r="E293" s="148"/>
      <c r="F293" s="148"/>
      <c r="G293" s="148"/>
      <c r="H293" s="149"/>
      <c r="I293" s="37"/>
    </row>
    <row r="294" spans="1:12" ht="17.25" hidden="1">
      <c r="A294" s="37"/>
      <c r="B294" s="150" t="s">
        <v>79</v>
      </c>
      <c r="C294" s="151"/>
      <c r="D294" s="151"/>
      <c r="E294" s="151"/>
      <c r="F294" s="151"/>
      <c r="G294" s="151"/>
      <c r="H294" s="152"/>
      <c r="I294" s="37"/>
    </row>
    <row r="295" spans="1:12" ht="17.25" hidden="1">
      <c r="A295" s="37"/>
      <c r="B295" s="150" t="s">
        <v>80</v>
      </c>
      <c r="C295" s="151"/>
      <c r="D295" s="151"/>
      <c r="E295" s="151"/>
      <c r="F295" s="151"/>
      <c r="G295" s="151"/>
      <c r="H295" s="152"/>
      <c r="I295" s="37"/>
    </row>
    <row r="296" spans="1:12" ht="17.25" hidden="1">
      <c r="A296" s="37"/>
      <c r="B296" s="150" t="s">
        <v>81</v>
      </c>
      <c r="C296" s="151"/>
      <c r="D296" s="151"/>
      <c r="E296" s="151"/>
      <c r="F296" s="151"/>
      <c r="G296" s="151"/>
      <c r="H296" s="152"/>
      <c r="I296" s="37"/>
    </row>
    <row r="297" spans="1:12" hidden="1">
      <c r="A297" s="37"/>
      <c r="B297" s="142"/>
      <c r="C297" s="143"/>
      <c r="D297" s="143"/>
      <c r="E297" s="143"/>
      <c r="F297" s="143"/>
      <c r="G297" s="143"/>
      <c r="H297" s="144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24" t="s">
        <v>82</v>
      </c>
      <c r="C299" s="124"/>
      <c r="D299" s="124"/>
      <c r="E299" s="124"/>
      <c r="F299" s="124"/>
      <c r="G299" s="124"/>
      <c r="H299" s="124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24"/>
      <c r="C300" s="124"/>
      <c r="D300" s="124"/>
      <c r="E300" s="124"/>
      <c r="F300" s="124"/>
      <c r="G300" s="124"/>
      <c r="H300" s="124"/>
      <c r="I300" s="37"/>
      <c r="L300" s="33">
        <f>MONTH(K299)</f>
        <v>11</v>
      </c>
    </row>
    <row r="301" spans="1:12" hidden="1">
      <c r="A301" s="37"/>
      <c r="B301" s="124"/>
      <c r="C301" s="124"/>
      <c r="D301" s="124"/>
      <c r="E301" s="124"/>
      <c r="F301" s="124"/>
      <c r="G301" s="124"/>
      <c r="H301" s="124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25" t="str">
        <f>$B$1</f>
        <v>地区６</v>
      </c>
      <c r="H303" s="126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27"/>
      <c r="H304" s="128"/>
      <c r="I304" s="37"/>
    </row>
    <row r="305" spans="1:17" ht="13.5" hidden="1" customHeight="1" thickTop="1">
      <c r="A305" s="145">
        <f>K299</f>
        <v>45962</v>
      </c>
      <c r="B305" s="145"/>
      <c r="C305" s="146">
        <f>L299</f>
        <v>2025</v>
      </c>
      <c r="D305" s="131" t="str">
        <f>$K$3</f>
        <v>富松町、塚口町３～６丁目</v>
      </c>
      <c r="E305" s="132"/>
      <c r="F305" s="132"/>
      <c r="G305" s="132"/>
      <c r="H305" s="133"/>
      <c r="I305" s="37"/>
    </row>
    <row r="306" spans="1:17" ht="13.5" hidden="1" customHeight="1">
      <c r="A306" s="145"/>
      <c r="B306" s="145"/>
      <c r="C306" s="146"/>
      <c r="D306" s="134"/>
      <c r="E306" s="135"/>
      <c r="F306" s="135"/>
      <c r="G306" s="135"/>
      <c r="H306" s="136"/>
      <c r="I306" s="37"/>
    </row>
    <row r="307" spans="1:17" ht="13.5" hidden="1" customHeight="1">
      <c r="A307" s="37"/>
      <c r="B307" s="140" t="str">
        <f>DBCS(L300)</f>
        <v>１１</v>
      </c>
      <c r="C307" s="141" t="s">
        <v>19</v>
      </c>
      <c r="D307" s="134"/>
      <c r="E307" s="135"/>
      <c r="F307" s="135"/>
      <c r="G307" s="135"/>
      <c r="H307" s="136"/>
      <c r="I307" s="37"/>
    </row>
    <row r="308" spans="1:17" ht="13.5" hidden="1" customHeight="1">
      <c r="A308" s="37"/>
      <c r="B308" s="140"/>
      <c r="C308" s="141"/>
      <c r="D308" s="134"/>
      <c r="E308" s="135"/>
      <c r="F308" s="135"/>
      <c r="G308" s="135"/>
      <c r="H308" s="136"/>
      <c r="I308" s="37"/>
    </row>
    <row r="309" spans="1:17" ht="13.5" hidden="1" customHeight="1">
      <c r="A309" s="37"/>
      <c r="B309" s="140"/>
      <c r="C309" s="141"/>
      <c r="D309" s="134"/>
      <c r="E309" s="135"/>
      <c r="F309" s="135"/>
      <c r="G309" s="135"/>
      <c r="H309" s="136"/>
      <c r="I309" s="37"/>
      <c r="L309" s="40"/>
    </row>
    <row r="310" spans="1:17" ht="13.5" hidden="1" customHeight="1" thickBot="1">
      <c r="A310" s="37"/>
      <c r="B310" s="140"/>
      <c r="C310" s="141"/>
      <c r="D310" s="137"/>
      <c r="E310" s="138"/>
      <c r="F310" s="138"/>
      <c r="G310" s="138"/>
      <c r="H310" s="139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び</v>
      </c>
      <c r="D316" s="41" t="str">
        <f t="shared" si="102"/>
        <v>燃</v>
      </c>
      <c r="E316" s="41" t="str">
        <f t="shared" si="102"/>
        <v>紙・衣</v>
      </c>
      <c r="F316" s="41" t="str">
        <f t="shared" si="102"/>
        <v/>
      </c>
      <c r="G316" s="41" t="str">
        <f t="shared" si="102"/>
        <v>燃</v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び</v>
      </c>
      <c r="M316" s="6" t="str">
        <f>IF(D315="","",
IF(IFERROR(INDEX($C$1:$H$2,1,MATCH(3,$C$2:$H$2,0)),"")=$G$1,
IFERROR(IF(WEEKDAY(D315,1)=$H$2,IF(M315=$G$3,$G$1,""),""),""),
IFERROR(INDEX($C$1:$H$2,1,MATCH(3,$C$2:$H$2,0)),"")
))</f>
        <v>燃</v>
      </c>
      <c r="N316" s="6" t="str">
        <f>IF(E315="","",
IF(IFERROR(INDEX($C$1:$H$2,1,MATCH(4,$C$2:$H$2,0)),"")=$G$1,
IFERROR(IF(WEEKDAY(E315,1)=$H$2,IF(N315=$G$3,$G$1,""),""),""),
IFERROR(INDEX($C$1:$H$2,1,MATCH(4,$C$2:$H$2,0)),"")
))</f>
        <v>紙・衣</v>
      </c>
      <c r="O316" s="6" t="str">
        <f>IF(F315="","",
IF(IFERROR(INDEX($C$1:$H$2,1,MATCH(5,$C$2:$H$2,0)),"")=$G$1,
IFERROR(IF(WEEKDAY(F315,1)=$H$2,IF(O315=$G$3,$G$1,""),""),""),
IFERROR(INDEX($C$1:$H$2,1,MATCH(5,$C$2:$H$2,0)),"")
))</f>
        <v/>
      </c>
      <c r="P316" s="6" t="str">
        <f>IF(G315="","",
IF(IFERROR(INDEX($C$1:$H$2,1,MATCH(6,$C$2:$H$2,0)),"")=$G$1,
IFERROR(IF(WEEKDAY(G315,1)=$H$2,IF(P315=$G$3,$G$1,""),""),""),
IFERROR(INDEX($C$1:$H$2,1,MATCH(6,$C$2:$H$2,0)),"")
))</f>
        <v>燃</v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び</v>
      </c>
      <c r="D318" s="41" t="str">
        <f t="shared" si="105"/>
        <v>燃</v>
      </c>
      <c r="E318" s="41" t="str">
        <f t="shared" si="105"/>
        <v>紙・衣</v>
      </c>
      <c r="F318" s="41" t="str">
        <f t="shared" si="105"/>
        <v/>
      </c>
      <c r="G318" s="41" t="str">
        <f t="shared" si="105"/>
        <v>燃</v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び</v>
      </c>
      <c r="M318" s="6" t="str">
        <f>IF(D317="","",
IF(IFERROR(INDEX($C$1:$H$2,1,MATCH(3,$C$2:$H$2,0)),"")=$G$1,
IFERROR(IF(WEEKDAY(D317,1)=$H$2,IF(M317=$G$3,$G$1,""),""),""),
IFERROR(INDEX($C$1:$H$2,1,MATCH(3,$C$2:$H$2,0)),"")
))</f>
        <v>燃</v>
      </c>
      <c r="N318" s="6" t="str">
        <f>IF(E317="","",
IF(IFERROR(INDEX($C$1:$H$2,1,MATCH(4,$C$2:$H$2,0)),"")=$G$1,
IFERROR(IF(WEEKDAY(E317,1)=$H$2,IF(N317=$G$3,$G$1,""),""),""),
IFERROR(INDEX($C$1:$H$2,1,MATCH(4,$C$2:$H$2,0)),"")
))</f>
        <v>紙・衣</v>
      </c>
      <c r="O318" s="6" t="str">
        <f>IF(F317="","",
IF(IFERROR(INDEX($C$1:$H$2,1,MATCH(5,$C$2:$H$2,0)),"")=$G$1,
IFERROR(IF(WEEKDAY(F317,1)=$H$2,IF(O317=$G$3,$G$1,""),""),""),
IFERROR(INDEX($C$1:$H$2,1,MATCH(5,$C$2:$H$2,0)),"")
))</f>
        <v/>
      </c>
      <c r="P318" s="6" t="str">
        <f>IF(G317="","",
IF(IFERROR(INDEX($C$1:$H$2,1,MATCH(6,$C$2:$H$2,0)),"")=$G$1,
IFERROR(IF(WEEKDAY(G317,1)=$H$2,IF(P317=$G$3,$G$1,""),""),""),
IFERROR(INDEX($C$1:$H$2,1,MATCH(6,$C$2:$H$2,0)),"")
))</f>
        <v>燃</v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び</v>
      </c>
      <c r="D320" s="41" t="str">
        <f t="shared" si="108"/>
        <v>燃</v>
      </c>
      <c r="E320" s="41" t="str">
        <f t="shared" si="108"/>
        <v>紙・衣</v>
      </c>
      <c r="F320" s="41" t="str">
        <f t="shared" si="108"/>
        <v/>
      </c>
      <c r="G320" s="41" t="str">
        <f t="shared" si="108"/>
        <v>燃</v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び</v>
      </c>
      <c r="M320" s="6" t="str">
        <f>IF(D319="","",
IF(IFERROR(INDEX($C$1:$H$2,1,MATCH(3,$C$2:$H$2,0)),"")=$G$1,
IFERROR(IF(WEEKDAY(D319,1)=$H$2,IF(M319=$G$3,$G$1,""),""),""),
IFERROR(INDEX($C$1:$H$2,1,MATCH(3,$C$2:$H$2,0)),"")
))</f>
        <v>燃</v>
      </c>
      <c r="N320" s="6" t="str">
        <f>IF(E319="","",
IF(IFERROR(INDEX($C$1:$H$2,1,MATCH(4,$C$2:$H$2,0)),"")=$G$1,
IFERROR(IF(WEEKDAY(E319,1)=$H$2,IF(N319=$G$3,$G$1,""),""),""),
IFERROR(INDEX($C$1:$H$2,1,MATCH(4,$C$2:$H$2,0)),"")
))</f>
        <v>紙・衣</v>
      </c>
      <c r="O320" s="6" t="str">
        <f>IF(F319="","",
IF(IFERROR(INDEX($C$1:$H$2,1,MATCH(5,$C$2:$H$2,0)),"")=$G$1,
IFERROR(IF(WEEKDAY(F319,1)=$H$2,IF(O319=$G$3,$G$1,""),""),""),
IFERROR(INDEX($C$1:$H$2,1,MATCH(5,$C$2:$H$2,0)),"")
))</f>
        <v/>
      </c>
      <c r="P320" s="6" t="str">
        <f>IF(G319="","",
IF(IFERROR(INDEX($C$1:$H$2,1,MATCH(6,$C$2:$H$2,0)),"")=$G$1,
IFERROR(IF(WEEKDAY(G319,1)=$H$2,IF(P319=$G$3,$G$1,""),""),""),
IFERROR(INDEX($C$1:$H$2,1,MATCH(6,$C$2:$H$2,0)),"")
))</f>
        <v>燃</v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び</v>
      </c>
      <c r="D322" s="41" t="str">
        <f t="shared" si="110"/>
        <v>燃</v>
      </c>
      <c r="E322" s="41" t="str">
        <f t="shared" si="110"/>
        <v>紙・衣</v>
      </c>
      <c r="F322" s="41" t="str">
        <f t="shared" si="110"/>
        <v>小・危</v>
      </c>
      <c r="G322" s="41" t="str">
        <f t="shared" si="110"/>
        <v>燃</v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び</v>
      </c>
      <c r="M322" s="6" t="str">
        <f>IF(D321="","",
IF(IFERROR(INDEX($C$1:$H$2,1,MATCH(3,$C$2:$H$2,0)),"")=$G$1,
IFERROR(IF(WEEKDAY(D321,1)=$H$2,IF(M321=$G$3,$G$1,""),""),""),
IFERROR(INDEX($C$1:$H$2,1,MATCH(3,$C$2:$H$2,0)),"")
))</f>
        <v>燃</v>
      </c>
      <c r="N322" s="6" t="str">
        <f>IF(E321="","",
IF(IFERROR(INDEX($C$1:$H$2,1,MATCH(4,$C$2:$H$2,0)),"")=$G$1,
IFERROR(IF(WEEKDAY(E321,1)=$H$2,IF(N321=$G$3,$G$1,""),""),""),
IFERROR(INDEX($C$1:$H$2,1,MATCH(4,$C$2:$H$2,0)),"")
))</f>
        <v>紙・衣</v>
      </c>
      <c r="O322" s="6" t="str">
        <f>IF(F321="","",
IF(IFERROR(INDEX($C$1:$H$2,1,MATCH(5,$C$2:$H$2,0)),"")=$G$1,
IFERROR(IF(WEEKDAY(F321,1)=$H$2,IF(O321=$G$3,$G$1,""),""),""),
IFERROR(INDEX($C$1:$H$2,1,MATCH(5,$C$2:$H$2,0)),"")
))</f>
        <v>小・危</v>
      </c>
      <c r="P322" s="6" t="str">
        <f>IF(G321="","",
IF(IFERROR(INDEX($C$1:$H$2,1,MATCH(6,$C$2:$H$2,0)),"")=$G$1,
IFERROR(IF(WEEKDAY(G321,1)=$H$2,IF(P321=$G$3,$G$1,""),""),""),
IFERROR(INDEX($C$1:$H$2,1,MATCH(6,$C$2:$H$2,0)),"")
))</f>
        <v>燃</v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02" t="s">
        <v>71</v>
      </c>
      <c r="D326" s="97" t="s">
        <v>72</v>
      </c>
      <c r="E326" s="97"/>
      <c r="F326" s="97"/>
      <c r="G326" s="97"/>
      <c r="H326" s="97"/>
      <c r="I326" s="37"/>
    </row>
    <row r="327" spans="1:17" hidden="1">
      <c r="A327" s="37"/>
      <c r="B327" s="37"/>
      <c r="C327" s="102"/>
      <c r="D327" s="97"/>
      <c r="E327" s="97"/>
      <c r="F327" s="97"/>
      <c r="G327" s="97"/>
      <c r="H327" s="97"/>
      <c r="I327" s="37"/>
    </row>
    <row r="328" spans="1:17" hidden="1">
      <c r="A328" s="37"/>
      <c r="B328" s="37"/>
      <c r="C328" s="104" t="s">
        <v>73</v>
      </c>
      <c r="D328" s="97" t="s">
        <v>74</v>
      </c>
      <c r="E328" s="97"/>
      <c r="F328" s="97"/>
      <c r="G328" s="97"/>
      <c r="H328" s="97"/>
      <c r="I328" s="37"/>
    </row>
    <row r="329" spans="1:17" hidden="1">
      <c r="A329" s="37"/>
      <c r="B329" s="37"/>
      <c r="C329" s="104"/>
      <c r="D329" s="97"/>
      <c r="E329" s="97"/>
      <c r="F329" s="97"/>
      <c r="G329" s="97"/>
      <c r="H329" s="97"/>
      <c r="I329" s="37"/>
    </row>
    <row r="330" spans="1:17" hidden="1">
      <c r="A330" s="37"/>
      <c r="B330" s="37"/>
      <c r="C330" s="105" t="s">
        <v>75</v>
      </c>
      <c r="D330" s="106" t="s">
        <v>76</v>
      </c>
      <c r="E330" s="106"/>
      <c r="F330" s="106"/>
      <c r="G330" s="106"/>
      <c r="H330" s="106"/>
      <c r="I330" s="37"/>
    </row>
    <row r="331" spans="1:17" hidden="1">
      <c r="A331" s="37"/>
      <c r="B331" s="37"/>
      <c r="C331" s="105"/>
      <c r="D331" s="106"/>
      <c r="E331" s="106"/>
      <c r="F331" s="106"/>
      <c r="G331" s="106"/>
      <c r="H331" s="106"/>
      <c r="I331" s="37"/>
    </row>
    <row r="332" spans="1:17" hidden="1">
      <c r="A332" s="37"/>
      <c r="B332" s="37"/>
      <c r="C332" s="96" t="s">
        <v>77</v>
      </c>
      <c r="D332" s="97" t="s">
        <v>78</v>
      </c>
      <c r="E332" s="97"/>
      <c r="F332" s="97"/>
      <c r="G332" s="97"/>
      <c r="H332" s="97"/>
      <c r="I332" s="37"/>
    </row>
    <row r="333" spans="1:17" hidden="1">
      <c r="A333" s="37"/>
      <c r="B333" s="37"/>
      <c r="C333" s="96"/>
      <c r="D333" s="97"/>
      <c r="E333" s="97"/>
      <c r="F333" s="97"/>
      <c r="G333" s="97"/>
      <c r="H333" s="9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47"/>
      <c r="C335" s="148"/>
      <c r="D335" s="148"/>
      <c r="E335" s="148"/>
      <c r="F335" s="148"/>
      <c r="G335" s="148"/>
      <c r="H335" s="149"/>
      <c r="I335" s="37"/>
    </row>
    <row r="336" spans="1:17" ht="17.25" hidden="1">
      <c r="A336" s="37"/>
      <c r="B336" s="150" t="s">
        <v>79</v>
      </c>
      <c r="C336" s="151"/>
      <c r="D336" s="151"/>
      <c r="E336" s="151"/>
      <c r="F336" s="151"/>
      <c r="G336" s="151"/>
      <c r="H336" s="152"/>
      <c r="I336" s="37"/>
    </row>
    <row r="337" spans="1:13" ht="17.25" hidden="1">
      <c r="A337" s="37"/>
      <c r="B337" s="150" t="s">
        <v>80</v>
      </c>
      <c r="C337" s="151"/>
      <c r="D337" s="151"/>
      <c r="E337" s="151"/>
      <c r="F337" s="151"/>
      <c r="G337" s="151"/>
      <c r="H337" s="152"/>
      <c r="I337" s="37"/>
    </row>
    <row r="338" spans="1:13" ht="17.25" hidden="1">
      <c r="A338" s="37"/>
      <c r="B338" s="150" t="s">
        <v>81</v>
      </c>
      <c r="C338" s="151"/>
      <c r="D338" s="151"/>
      <c r="E338" s="151"/>
      <c r="F338" s="151"/>
      <c r="G338" s="151"/>
      <c r="H338" s="152"/>
      <c r="I338" s="37"/>
    </row>
    <row r="339" spans="1:13" hidden="1">
      <c r="A339" s="37"/>
      <c r="B339" s="142"/>
      <c r="C339" s="143"/>
      <c r="D339" s="143"/>
      <c r="E339" s="143"/>
      <c r="F339" s="143"/>
      <c r="G339" s="143"/>
      <c r="H339" s="144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110" t="s">
        <v>82</v>
      </c>
      <c r="C341" s="110"/>
      <c r="D341" s="110"/>
      <c r="E341" s="110"/>
      <c r="F341" s="110"/>
      <c r="G341" s="110"/>
      <c r="H341" s="110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110"/>
      <c r="C342" s="110"/>
      <c r="D342" s="110"/>
      <c r="E342" s="110"/>
      <c r="F342" s="110"/>
      <c r="G342" s="110"/>
      <c r="H342" s="110"/>
      <c r="I342" s="59"/>
      <c r="L342" s="33">
        <f>MONTH(K341)</f>
        <v>12</v>
      </c>
    </row>
    <row r="343" spans="1:13">
      <c r="A343" s="59"/>
      <c r="B343" s="110"/>
      <c r="C343" s="110"/>
      <c r="D343" s="110"/>
      <c r="E343" s="110"/>
      <c r="F343" s="110"/>
      <c r="G343" s="110"/>
      <c r="H343" s="110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111" t="str">
        <f>$B$1</f>
        <v>地区６</v>
      </c>
      <c r="H345" s="112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13"/>
      <c r="H346" s="114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98">
        <f>K341</f>
        <v>45992</v>
      </c>
      <c r="B347" s="98"/>
      <c r="C347" s="99">
        <f>L341</f>
        <v>2025</v>
      </c>
      <c r="D347" s="115" t="str">
        <f>$K$3</f>
        <v>富松町、塚口町３～６丁目</v>
      </c>
      <c r="E347" s="116"/>
      <c r="F347" s="116"/>
      <c r="G347" s="116"/>
      <c r="H347" s="11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98"/>
      <c r="B348" s="98"/>
      <c r="C348" s="99"/>
      <c r="D348" s="118"/>
      <c r="E348" s="119"/>
      <c r="F348" s="119"/>
      <c r="G348" s="119"/>
      <c r="H348" s="12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00" t="str">
        <f>DBCS(L342)</f>
        <v>１２</v>
      </c>
      <c r="C349" s="101" t="s">
        <v>19</v>
      </c>
      <c r="D349" s="118"/>
      <c r="E349" s="119"/>
      <c r="F349" s="119"/>
      <c r="G349" s="119"/>
      <c r="H349" s="120"/>
      <c r="I349" s="59"/>
    </row>
    <row r="350" spans="1:13" ht="13.5" customHeight="1">
      <c r="A350" s="59"/>
      <c r="B350" s="100"/>
      <c r="C350" s="101"/>
      <c r="D350" s="118"/>
      <c r="E350" s="119"/>
      <c r="F350" s="119"/>
      <c r="G350" s="119"/>
      <c r="H350" s="120"/>
      <c r="I350" s="59"/>
    </row>
    <row r="351" spans="1:13" ht="13.5" customHeight="1">
      <c r="A351" s="59"/>
      <c r="B351" s="100"/>
      <c r="C351" s="101"/>
      <c r="D351" s="118"/>
      <c r="E351" s="119"/>
      <c r="F351" s="119"/>
      <c r="G351" s="119"/>
      <c r="H351" s="120"/>
      <c r="I351" s="59"/>
      <c r="L351" s="40"/>
    </row>
    <row r="352" spans="1:13" ht="13.5" customHeight="1" thickBot="1">
      <c r="A352" s="59"/>
      <c r="B352" s="100"/>
      <c r="C352" s="101"/>
      <c r="D352" s="121"/>
      <c r="E352" s="122"/>
      <c r="F352" s="122"/>
      <c r="G352" s="122"/>
      <c r="H352" s="12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び</v>
      </c>
      <c r="D356" s="71" t="str">
        <f t="shared" si="113"/>
        <v>燃</v>
      </c>
      <c r="E356" s="71" t="str">
        <f t="shared" si="113"/>
        <v>紙・衣</v>
      </c>
      <c r="F356" s="71" t="str">
        <f t="shared" si="113"/>
        <v/>
      </c>
      <c r="G356" s="71" t="str">
        <f t="shared" si="113"/>
        <v>燃</v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び</v>
      </c>
      <c r="M356" s="6" t="str">
        <f>IF(D355="","",
IF(IFERROR(INDEX($C$1:$H$2,1,MATCH(3,$C$2:$H$2,0)),"")=$G$1,
IFERROR(IF(WEEKDAY(D355,1)=$H$2,IF(M355=$G$3,$G$1,""),""),""),
IFERROR(INDEX($C$1:$H$2,1,MATCH(3,$C$2:$H$2,0)),"")
))</f>
        <v>燃</v>
      </c>
      <c r="N356" s="6" t="str">
        <f>IF(E355="","",
IF(IFERROR(INDEX($C$1:$H$2,1,MATCH(4,$C$2:$H$2,0)),"")=$G$1,
IFERROR(IF(WEEKDAY(E355,1)=$H$2,IF(N355=$G$3,$G$1,""),""),""),
IFERROR(INDEX($C$1:$H$2,1,MATCH(4,$C$2:$H$2,0)),"")
))</f>
        <v>紙・衣</v>
      </c>
      <c r="O356" s="6" t="str">
        <f>IF(F355="","",
IF(IFERROR(INDEX($C$1:$H$2,1,MATCH(5,$C$2:$H$2,0)),"")=$G$1,
IFERROR(IF(WEEKDAY(F355,1)=$H$2,IF(O355=$G$3,$G$1,""),""),""),
IFERROR(INDEX($C$1:$H$2,1,MATCH(5,$C$2:$H$2,0)),"")
))</f>
        <v/>
      </c>
      <c r="P356" s="6" t="str">
        <f>IF(G355="","",
IF(IFERROR(INDEX($C$1:$H$2,1,MATCH(6,$C$2:$H$2,0)),"")=$G$1,
IFERROR(IF(WEEKDAY(G355,1)=$H$2,IF(P355=$G$3,$G$1,""),""),""),
IFERROR(INDEX($C$1:$H$2,1,MATCH(6,$C$2:$H$2,0)),"")
))</f>
        <v>燃</v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び</v>
      </c>
      <c r="D358" s="71" t="str">
        <f t="shared" si="116"/>
        <v>燃</v>
      </c>
      <c r="E358" s="71" t="str">
        <f t="shared" si="116"/>
        <v>紙・衣</v>
      </c>
      <c r="F358" s="71" t="str">
        <f t="shared" si="116"/>
        <v/>
      </c>
      <c r="G358" s="71" t="str">
        <f t="shared" si="116"/>
        <v>燃</v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び</v>
      </c>
      <c r="M358" s="6" t="str">
        <f>IF(D357="","",
IF(IFERROR(INDEX($C$1:$H$2,1,MATCH(3,$C$2:$H$2,0)),"")=$G$1,
IFERROR(IF(WEEKDAY(D357,1)=$H$2,IF(M357=$G$3,$G$1,""),""),""),
IFERROR(INDEX($C$1:$H$2,1,MATCH(3,$C$2:$H$2,0)),"")
))</f>
        <v>燃</v>
      </c>
      <c r="N358" s="6" t="str">
        <f>IF(E357="","",
IF(IFERROR(INDEX($C$1:$H$2,1,MATCH(4,$C$2:$H$2,0)),"")=$G$1,
IFERROR(IF(WEEKDAY(E357,1)=$H$2,IF(N357=$G$3,$G$1,""),""),""),
IFERROR(INDEX($C$1:$H$2,1,MATCH(4,$C$2:$H$2,0)),"")
))</f>
        <v>紙・衣</v>
      </c>
      <c r="O358" s="6" t="str">
        <f>IF(F357="","",
IF(IFERROR(INDEX($C$1:$H$2,1,MATCH(5,$C$2:$H$2,0)),"")=$G$1,
IFERROR(IF(WEEKDAY(F357,1)=$H$2,IF(O357=$G$3,$G$1,""),""),""),
IFERROR(INDEX($C$1:$H$2,1,MATCH(5,$C$2:$H$2,0)),"")
))</f>
        <v/>
      </c>
      <c r="P358" s="6" t="str">
        <f>IF(G357="","",
IF(IFERROR(INDEX($C$1:$H$2,1,MATCH(6,$C$2:$H$2,0)),"")=$G$1,
IFERROR(IF(WEEKDAY(G357,1)=$H$2,IF(P357=$G$3,$G$1,""),""),""),
IFERROR(INDEX($C$1:$H$2,1,MATCH(6,$C$2:$H$2,0)),"")
))</f>
        <v>燃</v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び</v>
      </c>
      <c r="D360" s="71" t="str">
        <f t="shared" si="119"/>
        <v>燃</v>
      </c>
      <c r="E360" s="71" t="str">
        <f t="shared" si="119"/>
        <v>紙・衣</v>
      </c>
      <c r="F360" s="71" t="str">
        <f t="shared" si="119"/>
        <v/>
      </c>
      <c r="G360" s="71" t="str">
        <f t="shared" si="119"/>
        <v>燃</v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び</v>
      </c>
      <c r="M360" s="6" t="str">
        <f>IF(D359="","",
IF(IFERROR(INDEX($C$1:$H$2,1,MATCH(3,$C$2:$H$2,0)),"")=$G$1,
IFERROR(IF(WEEKDAY(D359,1)=$H$2,IF(M359=$G$3,$G$1,""),""),""),
IFERROR(INDEX($C$1:$H$2,1,MATCH(3,$C$2:$H$2,0)),"")
))</f>
        <v>燃</v>
      </c>
      <c r="N360" s="6" t="str">
        <f>IF(E359="","",
IF(IFERROR(INDEX($C$1:$H$2,1,MATCH(4,$C$2:$H$2,0)),"")=$G$1,
IFERROR(IF(WEEKDAY(E359,1)=$H$2,IF(N359=$G$3,$G$1,""),""),""),
IFERROR(INDEX($C$1:$H$2,1,MATCH(4,$C$2:$H$2,0)),"")
))</f>
        <v>紙・衣</v>
      </c>
      <c r="O360" s="6" t="str">
        <f>IF(F359="","",
IF(IFERROR(INDEX($C$1:$H$2,1,MATCH(5,$C$2:$H$2,0)),"")=$G$1,
IFERROR(IF(WEEKDAY(F359,1)=$H$2,IF(O359=$G$3,$G$1,""),""),""),
IFERROR(INDEX($C$1:$H$2,1,MATCH(5,$C$2:$H$2,0)),"")
))</f>
        <v/>
      </c>
      <c r="P360" s="6" t="str">
        <f>IF(G359="","",
IF(IFERROR(INDEX($C$1:$H$2,1,MATCH(6,$C$2:$H$2,0)),"")=$G$1,
IFERROR(IF(WEEKDAY(G359,1)=$H$2,IF(P359=$G$3,$G$1,""),""),""),
IFERROR(INDEX($C$1:$H$2,1,MATCH(6,$C$2:$H$2,0)),"")
))</f>
        <v>燃</v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び</v>
      </c>
      <c r="D362" s="71" t="str">
        <f t="shared" si="122"/>
        <v>燃</v>
      </c>
      <c r="E362" s="71" t="str">
        <f t="shared" si="122"/>
        <v>収集無し</v>
      </c>
      <c r="F362" s="71" t="str">
        <f t="shared" si="122"/>
        <v>小・危</v>
      </c>
      <c r="G362" s="71" t="str">
        <f t="shared" si="122"/>
        <v>燃</v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び</v>
      </c>
      <c r="M362" s="6" t="str">
        <f>IF(D361="","",
IF(IFERROR(INDEX($C$1:$H$2,1,MATCH(3,$C$2:$H$2,0)),"")=$G$1,
IFERROR(IF(WEEKDAY(D361,1)=$H$2,IF(M361=$G$3,$G$1,""),""),""),
IFERROR(INDEX($C$1:$H$2,1,MATCH(3,$C$2:$H$2,0)),"")
))</f>
        <v>燃</v>
      </c>
      <c r="N362" s="6" t="str">
        <f>IF(E361="","",
IF(IFERROR(INDEX($C$1:$H$2,1,MATCH(4,$C$2:$H$2,0)),"")=$G$1,
IFERROR(IF(WEEKDAY(E361,1)=$H$2,IF(N361=$G$3,$G$1,""),""),""),
IFERROR(INDEX($C$1:$H$2,1,MATCH(4,$C$2:$H$2,0)),"")
))</f>
        <v>紙・衣</v>
      </c>
      <c r="O362" s="6" t="str">
        <f>IF(F361="","",
IF(IFERROR(INDEX($C$1:$H$2,1,MATCH(5,$C$2:$H$2,0)),"")=$G$1,
IFERROR(IF(WEEKDAY(F361,1)=$H$2,IF(O361=$G$3,$G$1,""),""),""),
IFERROR(INDEX($C$1:$H$2,1,MATCH(5,$C$2:$H$2,0)),"")
))</f>
        <v>小・危</v>
      </c>
      <c r="P362" s="6" t="str">
        <f>IF(G361="","",
IF(IFERROR(INDEX($C$1:$H$2,1,MATCH(6,$C$2:$H$2,0)),"")=$G$1,
IFERROR(IF(WEEKDAY(G361,1)=$H$2,IF(P361=$G$3,$G$1,""),""),""),
IFERROR(INDEX($C$1:$H$2,1,MATCH(6,$C$2:$H$2,0)),"")
))</f>
        <v>燃</v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>収集無し</v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び</v>
      </c>
      <c r="M364" s="6" t="str">
        <f>IF(D363="","",
IF(IFERROR(INDEX($C$1:$H$2,1,MATCH(3,$C$2:$H$2,0)),"")=$G$1,
IFERROR(IF(WEEKDAY(D363,1)=$H$2,IF(M363=$G$3,$G$1,""),""),""),
IFERROR(INDEX($C$1:$H$2,1,MATCH(3,$C$2:$H$2,0)),"")
))</f>
        <v>燃</v>
      </c>
      <c r="N364" s="6" t="str">
        <f>IF(E363="","",
IF(IFERROR(INDEX($C$1:$H$2,1,MATCH(4,$C$2:$H$2,0)),"")=$G$1,
IFERROR(IF(WEEKDAY(E363,1)=$H$2,IF(N363=$G$3,$G$1,""),""),""),
IFERROR(INDEX($C$1:$H$2,1,MATCH(4,$C$2:$H$2,0)),"")
))</f>
        <v>紙・衣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02" t="s">
        <v>71</v>
      </c>
      <c r="D368" s="97" t="s">
        <v>72</v>
      </c>
      <c r="E368" s="97"/>
      <c r="F368" s="97"/>
      <c r="G368" s="97"/>
      <c r="H368" s="97"/>
      <c r="I368" s="59"/>
    </row>
    <row r="369" spans="1:12">
      <c r="A369" s="59"/>
      <c r="B369" s="59"/>
      <c r="C369" s="102"/>
      <c r="D369" s="97"/>
      <c r="E369" s="97"/>
      <c r="F369" s="97"/>
      <c r="G369" s="97"/>
      <c r="H369" s="97"/>
      <c r="I369" s="59"/>
    </row>
    <row r="370" spans="1:12">
      <c r="A370" s="59"/>
      <c r="B370" s="59"/>
      <c r="C370" s="104" t="s">
        <v>73</v>
      </c>
      <c r="D370" s="97" t="s">
        <v>74</v>
      </c>
      <c r="E370" s="97"/>
      <c r="F370" s="97"/>
      <c r="G370" s="97"/>
      <c r="H370" s="97"/>
      <c r="I370" s="59"/>
    </row>
    <row r="371" spans="1:12">
      <c r="A371" s="59"/>
      <c r="B371" s="59"/>
      <c r="C371" s="104"/>
      <c r="D371" s="97"/>
      <c r="E371" s="97"/>
      <c r="F371" s="97"/>
      <c r="G371" s="97"/>
      <c r="H371" s="97"/>
      <c r="I371" s="59"/>
    </row>
    <row r="372" spans="1:12">
      <c r="A372" s="59"/>
      <c r="B372" s="59"/>
      <c r="C372" s="105" t="s">
        <v>75</v>
      </c>
      <c r="D372" s="106" t="s">
        <v>76</v>
      </c>
      <c r="E372" s="106"/>
      <c r="F372" s="106"/>
      <c r="G372" s="106"/>
      <c r="H372" s="106"/>
      <c r="I372" s="59"/>
    </row>
    <row r="373" spans="1:12">
      <c r="A373" s="59"/>
      <c r="B373" s="59"/>
      <c r="C373" s="105"/>
      <c r="D373" s="106"/>
      <c r="E373" s="106"/>
      <c r="F373" s="106"/>
      <c r="G373" s="106"/>
      <c r="H373" s="106"/>
      <c r="I373" s="59"/>
    </row>
    <row r="374" spans="1:12">
      <c r="A374" s="59"/>
      <c r="B374" s="59"/>
      <c r="C374" s="96" t="s">
        <v>77</v>
      </c>
      <c r="D374" s="97" t="s">
        <v>78</v>
      </c>
      <c r="E374" s="97"/>
      <c r="F374" s="97"/>
      <c r="G374" s="97"/>
      <c r="H374" s="97"/>
      <c r="I374" s="59"/>
    </row>
    <row r="375" spans="1:12">
      <c r="A375" s="59"/>
      <c r="B375" s="59"/>
      <c r="C375" s="96"/>
      <c r="D375" s="97"/>
      <c r="E375" s="97"/>
      <c r="F375" s="97"/>
      <c r="G375" s="97"/>
      <c r="H375" s="97"/>
      <c r="I375" s="59"/>
    </row>
    <row r="376" spans="1:12" s="54" customFormat="1" ht="13.5" customHeight="1">
      <c r="A376" s="59"/>
      <c r="B376" s="61"/>
      <c r="C376" s="107" t="s">
        <v>106</v>
      </c>
      <c r="D376" s="107"/>
      <c r="E376" s="107"/>
      <c r="F376" s="107"/>
      <c r="G376" s="107"/>
      <c r="H376" s="107"/>
      <c r="I376" s="59"/>
    </row>
    <row r="377" spans="1:12" s="54" customFormat="1" ht="20.25" customHeight="1">
      <c r="A377" s="59"/>
      <c r="B377" s="81"/>
      <c r="C377" s="107"/>
      <c r="D377" s="107"/>
      <c r="E377" s="107"/>
      <c r="F377" s="107"/>
      <c r="G377" s="107"/>
      <c r="H377" s="107"/>
      <c r="I377" s="59"/>
    </row>
    <row r="378" spans="1:12" s="54" customFormat="1" ht="17.25">
      <c r="A378" s="59"/>
      <c r="B378" s="108"/>
      <c r="C378" s="108"/>
      <c r="D378" s="108"/>
      <c r="E378" s="108"/>
      <c r="F378" s="108"/>
      <c r="G378" s="108"/>
      <c r="H378" s="108"/>
      <c r="I378" s="59"/>
    </row>
    <row r="379" spans="1:12" s="54" customFormat="1" ht="18.75">
      <c r="A379" s="59"/>
      <c r="B379" s="153" t="s">
        <v>105</v>
      </c>
      <c r="C379" s="153"/>
      <c r="D379" s="153"/>
      <c r="E379" s="153"/>
      <c r="F379" s="153"/>
      <c r="G379" s="153"/>
      <c r="H379" s="153"/>
      <c r="I379" s="59"/>
    </row>
    <row r="380" spans="1:12" s="54" customFormat="1" ht="21">
      <c r="A380" s="59"/>
      <c r="B380" s="153" t="s">
        <v>107</v>
      </c>
      <c r="C380" s="154"/>
      <c r="D380" s="154"/>
      <c r="E380" s="154"/>
      <c r="F380" s="154"/>
      <c r="G380" s="154"/>
      <c r="H380" s="154"/>
      <c r="I380" s="59"/>
    </row>
    <row r="381" spans="1:12" s="54" customFormat="1">
      <c r="A381" s="59"/>
      <c r="B381" s="103"/>
      <c r="C381" s="103"/>
      <c r="D381" s="103"/>
      <c r="E381" s="103"/>
      <c r="F381" s="103"/>
      <c r="G381" s="103"/>
      <c r="H381" s="103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110" t="s">
        <v>82</v>
      </c>
      <c r="C383" s="110"/>
      <c r="D383" s="110"/>
      <c r="E383" s="110"/>
      <c r="F383" s="110"/>
      <c r="G383" s="110"/>
      <c r="H383" s="110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110"/>
      <c r="C384" s="110"/>
      <c r="D384" s="110"/>
      <c r="E384" s="110"/>
      <c r="F384" s="110"/>
      <c r="G384" s="110"/>
      <c r="H384" s="110"/>
      <c r="I384" s="59"/>
      <c r="L384" s="33">
        <f>MONTH(K383)</f>
        <v>1</v>
      </c>
    </row>
    <row r="385" spans="1:17">
      <c r="A385" s="59"/>
      <c r="B385" s="110"/>
      <c r="C385" s="110"/>
      <c r="D385" s="110"/>
      <c r="E385" s="110"/>
      <c r="F385" s="110"/>
      <c r="G385" s="110"/>
      <c r="H385" s="110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111" t="str">
        <f>$B$1</f>
        <v>地区６</v>
      </c>
      <c r="H387" s="112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13"/>
      <c r="H388" s="114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98">
        <f>K383</f>
        <v>46023</v>
      </c>
      <c r="B389" s="98"/>
      <c r="C389" s="99">
        <f>L383</f>
        <v>2026</v>
      </c>
      <c r="D389" s="115" t="str">
        <f>$K$3</f>
        <v>富松町、塚口町３～６丁目</v>
      </c>
      <c r="E389" s="116"/>
      <c r="F389" s="116"/>
      <c r="G389" s="116"/>
      <c r="H389" s="11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98"/>
      <c r="B390" s="98"/>
      <c r="C390" s="99"/>
      <c r="D390" s="118"/>
      <c r="E390" s="119"/>
      <c r="F390" s="119"/>
      <c r="G390" s="119"/>
      <c r="H390" s="12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00" t="str">
        <f>DBCS(L384)</f>
        <v>１</v>
      </c>
      <c r="C391" s="101" t="s">
        <v>19</v>
      </c>
      <c r="D391" s="118"/>
      <c r="E391" s="119"/>
      <c r="F391" s="119"/>
      <c r="G391" s="119"/>
      <c r="H391" s="120"/>
      <c r="I391" s="59"/>
    </row>
    <row r="392" spans="1:17" ht="13.5" customHeight="1">
      <c r="A392" s="59"/>
      <c r="B392" s="100"/>
      <c r="C392" s="101"/>
      <c r="D392" s="118"/>
      <c r="E392" s="119"/>
      <c r="F392" s="119"/>
      <c r="G392" s="119"/>
      <c r="H392" s="120"/>
      <c r="I392" s="59"/>
    </row>
    <row r="393" spans="1:17" ht="13.5" customHeight="1">
      <c r="A393" s="59"/>
      <c r="B393" s="100"/>
      <c r="C393" s="101"/>
      <c r="D393" s="118"/>
      <c r="E393" s="119"/>
      <c r="F393" s="119"/>
      <c r="G393" s="119"/>
      <c r="H393" s="120"/>
      <c r="I393" s="59"/>
      <c r="L393" s="40"/>
    </row>
    <row r="394" spans="1:17" ht="13.5" customHeight="1" thickBot="1">
      <c r="A394" s="59"/>
      <c r="B394" s="100"/>
      <c r="C394" s="101"/>
      <c r="D394" s="121"/>
      <c r="E394" s="122"/>
      <c r="F394" s="122"/>
      <c r="G394" s="122"/>
      <c r="H394" s="12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/>
      </c>
      <c r="G398" s="71" t="str">
        <f t="shared" si="127"/>
        <v>収集無し</v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/>
      </c>
      <c r="P398" s="6" t="str">
        <f>IF(G397="","",
IF(IFERROR(INDEX($C$1:$H$2,1,MATCH(6,$C$2:$H$2,0)),"")=$G$1,
IFERROR(IF(WEEKDAY(G397,1)=$H$2,IF(P397=$G$3,$G$1,""),""),""),
IFERROR(INDEX($C$1:$H$2,1,MATCH(6,$C$2:$H$2,0)),"")
))</f>
        <v>燃</v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収集無し</v>
      </c>
      <c r="D400" s="71" t="str">
        <f t="shared" si="130"/>
        <v>燃</v>
      </c>
      <c r="E400" s="71" t="str">
        <f t="shared" si="130"/>
        <v>紙・衣</v>
      </c>
      <c r="F400" s="71" t="str">
        <f t="shared" si="130"/>
        <v/>
      </c>
      <c r="G400" s="71" t="str">
        <f t="shared" si="130"/>
        <v>燃</v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び</v>
      </c>
      <c r="M400" s="6" t="str">
        <f>IF(D399="","",
IF(IFERROR(INDEX($C$1:$H$2,1,MATCH(3,$C$2:$H$2,0)),"")=$G$1,
IFERROR(IF(WEEKDAY(D399,1)=$H$2,IF(M399=$G$3,$G$1,""),""),""),
IFERROR(INDEX($C$1:$H$2,1,MATCH(3,$C$2:$H$2,0)),"")
))</f>
        <v>燃</v>
      </c>
      <c r="N400" s="6" t="str">
        <f>IF(E399="","",
IF(IFERROR(INDEX($C$1:$H$2,1,MATCH(4,$C$2:$H$2,0)),"")=$G$1,
IFERROR(IF(WEEKDAY(E399,1)=$H$2,IF(N399=$G$3,$G$1,""),""),""),
IFERROR(INDEX($C$1:$H$2,1,MATCH(4,$C$2:$H$2,0)),"")
))</f>
        <v>紙・衣</v>
      </c>
      <c r="O400" s="6" t="str">
        <f>IF(F399="","",
IF(IFERROR(INDEX($C$1:$H$2,1,MATCH(5,$C$2:$H$2,0)),"")=$G$1,
IFERROR(IF(WEEKDAY(F399,1)=$H$2,IF(O399=$G$3,$G$1,""),""),""),
IFERROR(INDEX($C$1:$H$2,1,MATCH(5,$C$2:$H$2,0)),"")
))</f>
        <v/>
      </c>
      <c r="P400" s="6" t="str">
        <f>IF(G399="","",
IF(IFERROR(INDEX($C$1:$H$2,1,MATCH(6,$C$2:$H$2,0)),"")=$G$1,
IFERROR(IF(WEEKDAY(G399,1)=$H$2,IF(P399=$G$3,$G$1,""),""),""),
IFERROR(INDEX($C$1:$H$2,1,MATCH(6,$C$2:$H$2,0)),"")
))</f>
        <v>燃</v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び</v>
      </c>
      <c r="D402" s="71" t="str">
        <f t="shared" si="133"/>
        <v>燃</v>
      </c>
      <c r="E402" s="71" t="str">
        <f t="shared" si="133"/>
        <v>紙・衣</v>
      </c>
      <c r="F402" s="71" t="str">
        <f t="shared" si="133"/>
        <v/>
      </c>
      <c r="G402" s="71" t="str">
        <f t="shared" si="133"/>
        <v>燃</v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び</v>
      </c>
      <c r="M402" s="6" t="str">
        <f>IF(D401="","",
IF(IFERROR(INDEX($C$1:$H$2,1,MATCH(3,$C$2:$H$2,0)),"")=$G$1,
IFERROR(IF(WEEKDAY(D401,1)=$H$2,IF(M401=$G$3,$G$1,""),""),""),
IFERROR(INDEX($C$1:$H$2,1,MATCH(3,$C$2:$H$2,0)),"")
))</f>
        <v>燃</v>
      </c>
      <c r="N402" s="6" t="str">
        <f>IF(E401="","",
IF(IFERROR(INDEX($C$1:$H$2,1,MATCH(4,$C$2:$H$2,0)),"")=$G$1,
IFERROR(IF(WEEKDAY(E401,1)=$H$2,IF(N401=$G$3,$G$1,""),""),""),
IFERROR(INDEX($C$1:$H$2,1,MATCH(4,$C$2:$H$2,0)),"")
))</f>
        <v>紙・衣</v>
      </c>
      <c r="O402" s="6" t="str">
        <f>IF(F401="","",
IF(IFERROR(INDEX($C$1:$H$2,1,MATCH(5,$C$2:$H$2,0)),"")=$G$1,
IFERROR(IF(WEEKDAY(F401,1)=$H$2,IF(O401=$G$3,$G$1,""),""),""),
IFERROR(INDEX($C$1:$H$2,1,MATCH(5,$C$2:$H$2,0)),"")
))</f>
        <v/>
      </c>
      <c r="P402" s="6" t="str">
        <f>IF(G401="","",
IF(IFERROR(INDEX($C$1:$H$2,1,MATCH(6,$C$2:$H$2,0)),"")=$G$1,
IFERROR(IF(WEEKDAY(G401,1)=$H$2,IF(P401=$G$3,$G$1,""),""),""),
IFERROR(INDEX($C$1:$H$2,1,MATCH(6,$C$2:$H$2,0)),"")
))</f>
        <v>燃</v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び</v>
      </c>
      <c r="D404" s="71" t="str">
        <f t="shared" si="136"/>
        <v>燃</v>
      </c>
      <c r="E404" s="71" t="str">
        <f t="shared" si="136"/>
        <v>紙・衣</v>
      </c>
      <c r="F404" s="71" t="str">
        <f t="shared" si="136"/>
        <v>小・危</v>
      </c>
      <c r="G404" s="71" t="str">
        <f t="shared" si="136"/>
        <v>燃</v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び</v>
      </c>
      <c r="M404" s="6" t="str">
        <f>IF(D403="","",
IF(IFERROR(INDEX($C$1:$H$2,1,MATCH(3,$C$2:$H$2,0)),"")=$G$1,
IFERROR(IF(WEEKDAY(D403,1)=$H$2,IF(M403=$G$3,$G$1,""),""),""),
IFERROR(INDEX($C$1:$H$2,1,MATCH(3,$C$2:$H$2,0)),"")
))</f>
        <v>燃</v>
      </c>
      <c r="N404" s="6" t="str">
        <f>IF(E403="","",
IF(IFERROR(INDEX($C$1:$H$2,1,MATCH(4,$C$2:$H$2,0)),"")=$G$1,
IFERROR(IF(WEEKDAY(E403,1)=$H$2,IF(N403=$G$3,$G$1,""),""),""),
IFERROR(INDEX($C$1:$H$2,1,MATCH(4,$C$2:$H$2,0)),"")
))</f>
        <v>紙・衣</v>
      </c>
      <c r="O404" s="6" t="str">
        <f>IF(F403="","",
IF(IFERROR(INDEX($C$1:$H$2,1,MATCH(5,$C$2:$H$2,0)),"")=$G$1,
IFERROR(IF(WEEKDAY(F403,1)=$H$2,IF(O403=$G$3,$G$1,""),""),""),
IFERROR(INDEX($C$1:$H$2,1,MATCH(5,$C$2:$H$2,0)),"")
))</f>
        <v>小・危</v>
      </c>
      <c r="P404" s="6" t="str">
        <f>IF(G403="","",
IF(IFERROR(INDEX($C$1:$H$2,1,MATCH(6,$C$2:$H$2,0)),"")=$G$1,
IFERROR(IF(WEEKDAY(G403,1)=$H$2,IF(P403=$G$3,$G$1,""),""),""),
IFERROR(INDEX($C$1:$H$2,1,MATCH(6,$C$2:$H$2,0)),"")
))</f>
        <v>燃</v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び</v>
      </c>
      <c r="D406" s="71" t="str">
        <f t="shared" si="138"/>
        <v>燃</v>
      </c>
      <c r="E406" s="71" t="str">
        <f t="shared" si="138"/>
        <v>紙・衣</v>
      </c>
      <c r="F406" s="71" t="str">
        <f t="shared" si="138"/>
        <v/>
      </c>
      <c r="G406" s="71" t="str">
        <f t="shared" si="138"/>
        <v>燃</v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び</v>
      </c>
      <c r="M406" s="6" t="str">
        <f>IF(D405="","",
IF(IFERROR(INDEX($C$1:$H$2,1,MATCH(3,$C$2:$H$2,0)),"")=$G$1,
IFERROR(IF(WEEKDAY(D405,1)=$H$2,IF(M405=$G$3,$G$1,""),""),""),
IFERROR(INDEX($C$1:$H$2,1,MATCH(3,$C$2:$H$2,0)),"")
))</f>
        <v>燃</v>
      </c>
      <c r="N406" s="6" t="str">
        <f>IF(E405="","",
IF(IFERROR(INDEX($C$1:$H$2,1,MATCH(4,$C$2:$H$2,0)),"")=$G$1,
IFERROR(IF(WEEKDAY(E405,1)=$H$2,IF(N405=$G$3,$G$1,""),""),""),
IFERROR(INDEX($C$1:$H$2,1,MATCH(4,$C$2:$H$2,0)),"")
))</f>
        <v>紙・衣</v>
      </c>
      <c r="O406" s="6" t="str">
        <f>IF(F405="","",
IF(IFERROR(INDEX($C$1:$H$2,1,MATCH(5,$C$2:$H$2,0)),"")=$G$1,
IFERROR(IF(WEEKDAY(F405,1)=$H$2,IF(O405=$G$3,$G$1,""),""),""),
IFERROR(INDEX($C$1:$H$2,1,MATCH(5,$C$2:$H$2,0)),"")
))</f>
        <v/>
      </c>
      <c r="P406" s="6" t="str">
        <f>IF(G405="","",
IF(IFERROR(INDEX($C$1:$H$2,1,MATCH(6,$C$2:$H$2,0)),"")=$G$1,
IFERROR(IF(WEEKDAY(G405,1)=$H$2,IF(P405=$G$3,$G$1,""),""),""),
IFERROR(INDEX($C$1:$H$2,1,MATCH(6,$C$2:$H$2,0)),"")
))</f>
        <v>燃</v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02" t="s">
        <v>71</v>
      </c>
      <c r="D410" s="97" t="s">
        <v>72</v>
      </c>
      <c r="E410" s="97"/>
      <c r="F410" s="97"/>
      <c r="G410" s="97"/>
      <c r="H410" s="97"/>
      <c r="I410" s="59"/>
    </row>
    <row r="411" spans="1:17">
      <c r="A411" s="59"/>
      <c r="B411" s="59"/>
      <c r="C411" s="102"/>
      <c r="D411" s="97"/>
      <c r="E411" s="97"/>
      <c r="F411" s="97"/>
      <c r="G411" s="97"/>
      <c r="H411" s="97"/>
      <c r="I411" s="59"/>
    </row>
    <row r="412" spans="1:17">
      <c r="A412" s="59"/>
      <c r="B412" s="59"/>
      <c r="C412" s="104" t="s">
        <v>73</v>
      </c>
      <c r="D412" s="97" t="s">
        <v>74</v>
      </c>
      <c r="E412" s="97"/>
      <c r="F412" s="97"/>
      <c r="G412" s="97"/>
      <c r="H412" s="97"/>
      <c r="I412" s="59"/>
    </row>
    <row r="413" spans="1:17">
      <c r="A413" s="59"/>
      <c r="B413" s="59"/>
      <c r="C413" s="104"/>
      <c r="D413" s="97"/>
      <c r="E413" s="97"/>
      <c r="F413" s="97"/>
      <c r="G413" s="97"/>
      <c r="H413" s="97"/>
      <c r="I413" s="59"/>
    </row>
    <row r="414" spans="1:17">
      <c r="A414" s="59"/>
      <c r="B414" s="59"/>
      <c r="C414" s="105" t="s">
        <v>75</v>
      </c>
      <c r="D414" s="106" t="s">
        <v>76</v>
      </c>
      <c r="E414" s="106"/>
      <c r="F414" s="106"/>
      <c r="G414" s="106"/>
      <c r="H414" s="106"/>
      <c r="I414" s="59"/>
    </row>
    <row r="415" spans="1:17">
      <c r="A415" s="59"/>
      <c r="B415" s="59"/>
      <c r="C415" s="105"/>
      <c r="D415" s="106"/>
      <c r="E415" s="106"/>
      <c r="F415" s="106"/>
      <c r="G415" s="106"/>
      <c r="H415" s="106"/>
      <c r="I415" s="59"/>
    </row>
    <row r="416" spans="1:17">
      <c r="A416" s="59"/>
      <c r="B416" s="59"/>
      <c r="C416" s="96" t="s">
        <v>77</v>
      </c>
      <c r="D416" s="97" t="s">
        <v>78</v>
      </c>
      <c r="E416" s="97"/>
      <c r="F416" s="97"/>
      <c r="G416" s="97"/>
      <c r="H416" s="97"/>
      <c r="I416" s="59"/>
    </row>
    <row r="417" spans="1:12">
      <c r="A417" s="59"/>
      <c r="B417" s="59"/>
      <c r="C417" s="96"/>
      <c r="D417" s="97"/>
      <c r="E417" s="97"/>
      <c r="F417" s="97"/>
      <c r="G417" s="97"/>
      <c r="H417" s="97"/>
      <c r="I417" s="59"/>
    </row>
    <row r="418" spans="1:12" s="54" customFormat="1" ht="13.5" customHeight="1">
      <c r="A418" s="59"/>
      <c r="B418" s="61"/>
      <c r="C418" s="107" t="s">
        <v>106</v>
      </c>
      <c r="D418" s="107"/>
      <c r="E418" s="107"/>
      <c r="F418" s="107"/>
      <c r="G418" s="107"/>
      <c r="H418" s="107"/>
      <c r="I418" s="59"/>
    </row>
    <row r="419" spans="1:12" s="54" customFormat="1" ht="20.25" customHeight="1">
      <c r="A419" s="59"/>
      <c r="B419" s="81"/>
      <c r="C419" s="107"/>
      <c r="D419" s="107"/>
      <c r="E419" s="107"/>
      <c r="F419" s="107"/>
      <c r="G419" s="107"/>
      <c r="H419" s="107"/>
      <c r="I419" s="59"/>
    </row>
    <row r="420" spans="1:12" s="54" customFormat="1" ht="17.25">
      <c r="A420" s="59"/>
      <c r="B420" s="108"/>
      <c r="C420" s="108"/>
      <c r="D420" s="108"/>
      <c r="E420" s="108"/>
      <c r="F420" s="108"/>
      <c r="G420" s="108"/>
      <c r="H420" s="108"/>
      <c r="I420" s="59"/>
    </row>
    <row r="421" spans="1:12" s="54" customFormat="1" ht="18.75">
      <c r="A421" s="59"/>
      <c r="B421" s="153" t="s">
        <v>105</v>
      </c>
      <c r="C421" s="153"/>
      <c r="D421" s="153"/>
      <c r="E421" s="153"/>
      <c r="F421" s="153"/>
      <c r="G421" s="153"/>
      <c r="H421" s="153"/>
      <c r="I421" s="59"/>
    </row>
    <row r="422" spans="1:12" s="54" customFormat="1" ht="21">
      <c r="A422" s="59"/>
      <c r="B422" s="153" t="s">
        <v>107</v>
      </c>
      <c r="C422" s="154"/>
      <c r="D422" s="154"/>
      <c r="E422" s="154"/>
      <c r="F422" s="154"/>
      <c r="G422" s="154"/>
      <c r="H422" s="154"/>
      <c r="I422" s="59"/>
    </row>
    <row r="423" spans="1:12" s="54" customFormat="1">
      <c r="A423" s="59"/>
      <c r="B423" s="103"/>
      <c r="C423" s="103"/>
      <c r="D423" s="103"/>
      <c r="E423" s="103"/>
      <c r="F423" s="103"/>
      <c r="G423" s="103"/>
      <c r="H423" s="103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24" t="s">
        <v>82</v>
      </c>
      <c r="C425" s="124"/>
      <c r="D425" s="124"/>
      <c r="E425" s="124"/>
      <c r="F425" s="124"/>
      <c r="G425" s="124"/>
      <c r="H425" s="124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24"/>
      <c r="C426" s="124"/>
      <c r="D426" s="124"/>
      <c r="E426" s="124"/>
      <c r="F426" s="124"/>
      <c r="G426" s="124"/>
      <c r="H426" s="124"/>
      <c r="I426" s="37"/>
      <c r="L426" s="33">
        <f>MONTH(K425)</f>
        <v>2</v>
      </c>
    </row>
    <row r="427" spans="1:12" hidden="1">
      <c r="A427" s="37"/>
      <c r="B427" s="124"/>
      <c r="C427" s="124"/>
      <c r="D427" s="124"/>
      <c r="E427" s="124"/>
      <c r="F427" s="124"/>
      <c r="G427" s="124"/>
      <c r="H427" s="124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25" t="str">
        <f>$B$1</f>
        <v>地区６</v>
      </c>
      <c r="H429" s="126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27"/>
      <c r="H430" s="128"/>
      <c r="I430" s="37"/>
    </row>
    <row r="431" spans="1:12" ht="13.5" hidden="1" customHeight="1" thickTop="1">
      <c r="A431" s="145">
        <f>K425</f>
        <v>46054</v>
      </c>
      <c r="B431" s="145"/>
      <c r="C431" s="146">
        <f>L425</f>
        <v>2026</v>
      </c>
      <c r="D431" s="131" t="str">
        <f>$K$3</f>
        <v>富松町、塚口町３～６丁目</v>
      </c>
      <c r="E431" s="132"/>
      <c r="F431" s="132"/>
      <c r="G431" s="132"/>
      <c r="H431" s="133"/>
      <c r="I431" s="37"/>
    </row>
    <row r="432" spans="1:12" ht="13.5" hidden="1" customHeight="1">
      <c r="A432" s="145"/>
      <c r="B432" s="145"/>
      <c r="C432" s="146"/>
      <c r="D432" s="134"/>
      <c r="E432" s="135"/>
      <c r="F432" s="135"/>
      <c r="G432" s="135"/>
      <c r="H432" s="136"/>
      <c r="I432" s="37"/>
    </row>
    <row r="433" spans="1:17" ht="13.5" hidden="1" customHeight="1">
      <c r="A433" s="37"/>
      <c r="B433" s="140" t="str">
        <f>DBCS(L426)</f>
        <v>２</v>
      </c>
      <c r="C433" s="141" t="s">
        <v>19</v>
      </c>
      <c r="D433" s="134"/>
      <c r="E433" s="135"/>
      <c r="F433" s="135"/>
      <c r="G433" s="135"/>
      <c r="H433" s="136"/>
      <c r="I433" s="37"/>
    </row>
    <row r="434" spans="1:17" ht="13.5" hidden="1" customHeight="1">
      <c r="A434" s="37"/>
      <c r="B434" s="140"/>
      <c r="C434" s="141"/>
      <c r="D434" s="134"/>
      <c r="E434" s="135"/>
      <c r="F434" s="135"/>
      <c r="G434" s="135"/>
      <c r="H434" s="136"/>
      <c r="I434" s="37"/>
    </row>
    <row r="435" spans="1:17" ht="13.5" hidden="1" customHeight="1">
      <c r="A435" s="37"/>
      <c r="B435" s="140"/>
      <c r="C435" s="141"/>
      <c r="D435" s="134"/>
      <c r="E435" s="135"/>
      <c r="F435" s="135"/>
      <c r="G435" s="135"/>
      <c r="H435" s="136"/>
      <c r="I435" s="37"/>
      <c r="L435" s="40"/>
    </row>
    <row r="436" spans="1:17" ht="13.5" hidden="1" customHeight="1" thickBot="1">
      <c r="A436" s="37"/>
      <c r="B436" s="140"/>
      <c r="C436" s="141"/>
      <c r="D436" s="137"/>
      <c r="E436" s="138"/>
      <c r="F436" s="138"/>
      <c r="G436" s="138"/>
      <c r="H436" s="139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び</v>
      </c>
      <c r="D440" s="41" t="str">
        <f t="shared" si="141"/>
        <v>燃</v>
      </c>
      <c r="E440" s="41" t="str">
        <f t="shared" si="141"/>
        <v>紙・衣</v>
      </c>
      <c r="F440" s="41" t="str">
        <f t="shared" si="141"/>
        <v/>
      </c>
      <c r="G440" s="41" t="str">
        <f t="shared" si="141"/>
        <v>燃</v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び</v>
      </c>
      <c r="M440" s="6" t="str">
        <f>IF(D439="","",
IF(IFERROR(INDEX($C$1:$H$2,1,MATCH(3,$C$2:$H$2,0)),"")=$G$1,
IFERROR(IF(WEEKDAY(D439,1)=$H$2,IF(M439=$G$3,$G$1,""),""),""),
IFERROR(INDEX($C$1:$H$2,1,MATCH(3,$C$2:$H$2,0)),"")
))</f>
        <v>燃</v>
      </c>
      <c r="N440" s="6" t="str">
        <f>IF(E439="","",
IF(IFERROR(INDEX($C$1:$H$2,1,MATCH(4,$C$2:$H$2,0)),"")=$G$1,
IFERROR(IF(WEEKDAY(E439,1)=$H$2,IF(N439=$G$3,$G$1,""),""),""),
IFERROR(INDEX($C$1:$H$2,1,MATCH(4,$C$2:$H$2,0)),"")
))</f>
        <v>紙・衣</v>
      </c>
      <c r="O440" s="6" t="str">
        <f>IF(F439="","",
IF(IFERROR(INDEX($C$1:$H$2,1,MATCH(5,$C$2:$H$2,0)),"")=$G$1,
IFERROR(IF(WEEKDAY(F439,1)=$H$2,IF(O439=$G$3,$G$1,""),""),""),
IFERROR(INDEX($C$1:$H$2,1,MATCH(5,$C$2:$H$2,0)),"")
))</f>
        <v/>
      </c>
      <c r="P440" s="6" t="str">
        <f>IF(G439="","",
IF(IFERROR(INDEX($C$1:$H$2,1,MATCH(6,$C$2:$H$2,0)),"")=$G$1,
IFERROR(IF(WEEKDAY(G439,1)=$H$2,IF(P439=$G$3,$G$1,""),""),""),
IFERROR(INDEX($C$1:$H$2,1,MATCH(6,$C$2:$H$2,0)),"")
))</f>
        <v>燃</v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び</v>
      </c>
      <c r="D442" s="41" t="str">
        <f t="shared" si="144"/>
        <v>燃</v>
      </c>
      <c r="E442" s="41" t="str">
        <f t="shared" si="144"/>
        <v>紙・衣</v>
      </c>
      <c r="F442" s="41" t="str">
        <f t="shared" si="144"/>
        <v/>
      </c>
      <c r="G442" s="41" t="str">
        <f t="shared" si="144"/>
        <v>燃</v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び</v>
      </c>
      <c r="M442" s="6" t="str">
        <f>IF(D441="","",
IF(IFERROR(INDEX($C$1:$H$2,1,MATCH(3,$C$2:$H$2,0)),"")=$G$1,
IFERROR(IF(WEEKDAY(D441,1)=$H$2,IF(M441=$G$3,$G$1,""),""),""),
IFERROR(INDEX($C$1:$H$2,1,MATCH(3,$C$2:$H$2,0)),"")
))</f>
        <v>燃</v>
      </c>
      <c r="N442" s="6" t="str">
        <f>IF(E441="","",
IF(IFERROR(INDEX($C$1:$H$2,1,MATCH(4,$C$2:$H$2,0)),"")=$G$1,
IFERROR(IF(WEEKDAY(E441,1)=$H$2,IF(N441=$G$3,$G$1,""),""),""),
IFERROR(INDEX($C$1:$H$2,1,MATCH(4,$C$2:$H$2,0)),"")
))</f>
        <v>紙・衣</v>
      </c>
      <c r="O442" s="6" t="str">
        <f>IF(F441="","",
IF(IFERROR(INDEX($C$1:$H$2,1,MATCH(5,$C$2:$H$2,0)),"")=$G$1,
IFERROR(IF(WEEKDAY(F441,1)=$H$2,IF(O441=$G$3,$G$1,""),""),""),
IFERROR(INDEX($C$1:$H$2,1,MATCH(5,$C$2:$H$2,0)),"")
))</f>
        <v/>
      </c>
      <c r="P442" s="6" t="str">
        <f>IF(G441="","",
IF(IFERROR(INDEX($C$1:$H$2,1,MATCH(6,$C$2:$H$2,0)),"")=$G$1,
IFERROR(IF(WEEKDAY(G441,1)=$H$2,IF(P441=$G$3,$G$1,""),""),""),
IFERROR(INDEX($C$1:$H$2,1,MATCH(6,$C$2:$H$2,0)),"")
))</f>
        <v>燃</v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び</v>
      </c>
      <c r="D444" s="41" t="str">
        <f t="shared" si="147"/>
        <v>燃</v>
      </c>
      <c r="E444" s="41" t="str">
        <f t="shared" si="147"/>
        <v>紙・衣</v>
      </c>
      <c r="F444" s="41" t="str">
        <f t="shared" si="147"/>
        <v/>
      </c>
      <c r="G444" s="41" t="str">
        <f t="shared" si="147"/>
        <v>燃</v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び</v>
      </c>
      <c r="M444" s="6" t="str">
        <f>IF(D443="","",
IF(IFERROR(INDEX($C$1:$H$2,1,MATCH(3,$C$2:$H$2,0)),"")=$G$1,
IFERROR(IF(WEEKDAY(D443,1)=$H$2,IF(M443=$G$3,$G$1,""),""),""),
IFERROR(INDEX($C$1:$H$2,1,MATCH(3,$C$2:$H$2,0)),"")
))</f>
        <v>燃</v>
      </c>
      <c r="N444" s="6" t="str">
        <f>IF(E443="","",
IF(IFERROR(INDEX($C$1:$H$2,1,MATCH(4,$C$2:$H$2,0)),"")=$G$1,
IFERROR(IF(WEEKDAY(E443,1)=$H$2,IF(N443=$G$3,$G$1,""),""),""),
IFERROR(INDEX($C$1:$H$2,1,MATCH(4,$C$2:$H$2,0)),"")
))</f>
        <v>紙・衣</v>
      </c>
      <c r="O444" s="6" t="str">
        <f>IF(F443="","",
IF(IFERROR(INDEX($C$1:$H$2,1,MATCH(5,$C$2:$H$2,0)),"")=$G$1,
IFERROR(IF(WEEKDAY(F443,1)=$H$2,IF(O443=$G$3,$G$1,""),""),""),
IFERROR(INDEX($C$1:$H$2,1,MATCH(5,$C$2:$H$2,0)),"")
))</f>
        <v/>
      </c>
      <c r="P444" s="6" t="str">
        <f>IF(G443="","",
IF(IFERROR(INDEX($C$1:$H$2,1,MATCH(6,$C$2:$H$2,0)),"")=$G$1,
IFERROR(IF(WEEKDAY(G443,1)=$H$2,IF(P443=$G$3,$G$1,""),""),""),
IFERROR(INDEX($C$1:$H$2,1,MATCH(6,$C$2:$H$2,0)),"")
))</f>
        <v>燃</v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び</v>
      </c>
      <c r="D446" s="41" t="str">
        <f t="shared" si="150"/>
        <v>燃</v>
      </c>
      <c r="E446" s="41" t="str">
        <f t="shared" si="150"/>
        <v>紙・衣</v>
      </c>
      <c r="F446" s="41" t="str">
        <f t="shared" si="150"/>
        <v>小・危</v>
      </c>
      <c r="G446" s="41" t="str">
        <f t="shared" si="150"/>
        <v>燃</v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び</v>
      </c>
      <c r="M446" s="6" t="str">
        <f>IF(D445="","",
IF(IFERROR(INDEX($C$1:$H$2,1,MATCH(3,$C$2:$H$2,0)),"")=$G$1,
IFERROR(IF(WEEKDAY(D445,1)=$H$2,IF(M445=$G$3,$G$1,""),""),""),
IFERROR(INDEX($C$1:$H$2,1,MATCH(3,$C$2:$H$2,0)),"")
))</f>
        <v>燃</v>
      </c>
      <c r="N446" s="6" t="str">
        <f>IF(E445="","",
IF(IFERROR(INDEX($C$1:$H$2,1,MATCH(4,$C$2:$H$2,0)),"")=$G$1,
IFERROR(IF(WEEKDAY(E445,1)=$H$2,IF(N445=$G$3,$G$1,""),""),""),
IFERROR(INDEX($C$1:$H$2,1,MATCH(4,$C$2:$H$2,0)),"")
))</f>
        <v>紙・衣</v>
      </c>
      <c r="O446" s="6" t="str">
        <f>IF(F445="","",
IF(IFERROR(INDEX($C$1:$H$2,1,MATCH(5,$C$2:$H$2,0)),"")=$G$1,
IFERROR(IF(WEEKDAY(F445,1)=$H$2,IF(O445=$G$3,$G$1,""),""),""),
IFERROR(INDEX($C$1:$H$2,1,MATCH(5,$C$2:$H$2,0)),"")
))</f>
        <v>小・危</v>
      </c>
      <c r="P446" s="6" t="str">
        <f>IF(G445="","",
IF(IFERROR(INDEX($C$1:$H$2,1,MATCH(6,$C$2:$H$2,0)),"")=$G$1,
IFERROR(IF(WEEKDAY(G445,1)=$H$2,IF(P445=$G$3,$G$1,""),""),""),
IFERROR(INDEX($C$1:$H$2,1,MATCH(6,$C$2:$H$2,0)),"")
))</f>
        <v>燃</v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02" t="s">
        <v>71</v>
      </c>
      <c r="D452" s="97" t="s">
        <v>72</v>
      </c>
      <c r="E452" s="97"/>
      <c r="F452" s="97"/>
      <c r="G452" s="97"/>
      <c r="H452" s="97"/>
      <c r="I452" s="37"/>
    </row>
    <row r="453" spans="1:17" hidden="1">
      <c r="A453" s="37"/>
      <c r="B453" s="37"/>
      <c r="C453" s="102"/>
      <c r="D453" s="97"/>
      <c r="E453" s="97"/>
      <c r="F453" s="97"/>
      <c r="G453" s="97"/>
      <c r="H453" s="97"/>
      <c r="I453" s="37"/>
    </row>
    <row r="454" spans="1:17" hidden="1">
      <c r="A454" s="37"/>
      <c r="B454" s="37"/>
      <c r="C454" s="104" t="s">
        <v>73</v>
      </c>
      <c r="D454" s="97" t="s">
        <v>74</v>
      </c>
      <c r="E454" s="97"/>
      <c r="F454" s="97"/>
      <c r="G454" s="97"/>
      <c r="H454" s="97"/>
      <c r="I454" s="37"/>
    </row>
    <row r="455" spans="1:17" hidden="1">
      <c r="A455" s="37"/>
      <c r="B455" s="37"/>
      <c r="C455" s="104"/>
      <c r="D455" s="97"/>
      <c r="E455" s="97"/>
      <c r="F455" s="97"/>
      <c r="G455" s="97"/>
      <c r="H455" s="97"/>
      <c r="I455" s="37"/>
    </row>
    <row r="456" spans="1:17" hidden="1">
      <c r="A456" s="37"/>
      <c r="B456" s="37"/>
      <c r="C456" s="105" t="s">
        <v>75</v>
      </c>
      <c r="D456" s="106" t="s">
        <v>76</v>
      </c>
      <c r="E456" s="106"/>
      <c r="F456" s="106"/>
      <c r="G456" s="106"/>
      <c r="H456" s="106"/>
      <c r="I456" s="37"/>
    </row>
    <row r="457" spans="1:17" hidden="1">
      <c r="A457" s="37"/>
      <c r="B457" s="37"/>
      <c r="C457" s="105"/>
      <c r="D457" s="106"/>
      <c r="E457" s="106"/>
      <c r="F457" s="106"/>
      <c r="G457" s="106"/>
      <c r="H457" s="106"/>
      <c r="I457" s="37"/>
    </row>
    <row r="458" spans="1:17" hidden="1">
      <c r="A458" s="37"/>
      <c r="B458" s="37"/>
      <c r="C458" s="96" t="s">
        <v>77</v>
      </c>
      <c r="D458" s="97" t="s">
        <v>78</v>
      </c>
      <c r="E458" s="97"/>
      <c r="F458" s="97"/>
      <c r="G458" s="97"/>
      <c r="H458" s="97"/>
      <c r="I458" s="37"/>
    </row>
    <row r="459" spans="1:17" hidden="1">
      <c r="A459" s="37"/>
      <c r="B459" s="37"/>
      <c r="C459" s="96"/>
      <c r="D459" s="97"/>
      <c r="E459" s="97"/>
      <c r="F459" s="97"/>
      <c r="G459" s="97"/>
      <c r="H459" s="9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47"/>
      <c r="C461" s="148"/>
      <c r="D461" s="148"/>
      <c r="E461" s="148"/>
      <c r="F461" s="148"/>
      <c r="G461" s="148"/>
      <c r="H461" s="149"/>
      <c r="I461" s="37"/>
    </row>
    <row r="462" spans="1:17" ht="17.25" hidden="1">
      <c r="A462" s="37"/>
      <c r="B462" s="150" t="s">
        <v>79</v>
      </c>
      <c r="C462" s="151"/>
      <c r="D462" s="151"/>
      <c r="E462" s="151"/>
      <c r="F462" s="151"/>
      <c r="G462" s="151"/>
      <c r="H462" s="152"/>
      <c r="I462" s="37"/>
    </row>
    <row r="463" spans="1:17" ht="17.25" hidden="1">
      <c r="A463" s="37"/>
      <c r="B463" s="150" t="s">
        <v>80</v>
      </c>
      <c r="C463" s="151"/>
      <c r="D463" s="151"/>
      <c r="E463" s="151"/>
      <c r="F463" s="151"/>
      <c r="G463" s="151"/>
      <c r="H463" s="152"/>
      <c r="I463" s="37"/>
    </row>
    <row r="464" spans="1:17" ht="17.25" hidden="1">
      <c r="A464" s="37"/>
      <c r="B464" s="150" t="s">
        <v>81</v>
      </c>
      <c r="C464" s="151"/>
      <c r="D464" s="151"/>
      <c r="E464" s="151"/>
      <c r="F464" s="151"/>
      <c r="G464" s="151"/>
      <c r="H464" s="152"/>
      <c r="I464" s="37"/>
    </row>
    <row r="465" spans="1:17" hidden="1">
      <c r="A465" s="37"/>
      <c r="B465" s="142"/>
      <c r="C465" s="143"/>
      <c r="D465" s="143"/>
      <c r="E465" s="143"/>
      <c r="F465" s="143"/>
      <c r="G465" s="143"/>
      <c r="H465" s="144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24" t="s">
        <v>82</v>
      </c>
      <c r="C467" s="124"/>
      <c r="D467" s="124"/>
      <c r="E467" s="124"/>
      <c r="F467" s="124"/>
      <c r="G467" s="124"/>
      <c r="H467" s="124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24"/>
      <c r="C468" s="124"/>
      <c r="D468" s="124"/>
      <c r="E468" s="124"/>
      <c r="F468" s="124"/>
      <c r="G468" s="124"/>
      <c r="H468" s="124"/>
      <c r="I468" s="37"/>
      <c r="L468" s="33">
        <f>MONTH(K467)</f>
        <v>3</v>
      </c>
    </row>
    <row r="469" spans="1:17" hidden="1">
      <c r="A469" s="37"/>
      <c r="B469" s="124"/>
      <c r="C469" s="124"/>
      <c r="D469" s="124"/>
      <c r="E469" s="124"/>
      <c r="F469" s="124"/>
      <c r="G469" s="124"/>
      <c r="H469" s="124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25" t="str">
        <f>$B$1</f>
        <v>地区６</v>
      </c>
      <c r="H471" s="126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27"/>
      <c r="H472" s="128"/>
      <c r="I472" s="37"/>
    </row>
    <row r="473" spans="1:17" ht="13.5" hidden="1" customHeight="1" thickTop="1">
      <c r="A473" s="145">
        <f>K467</f>
        <v>46082</v>
      </c>
      <c r="B473" s="145"/>
      <c r="C473" s="146">
        <f>L467</f>
        <v>2026</v>
      </c>
      <c r="D473" s="131" t="str">
        <f>$K$3</f>
        <v>富松町、塚口町３～６丁目</v>
      </c>
      <c r="E473" s="132"/>
      <c r="F473" s="132"/>
      <c r="G473" s="132"/>
      <c r="H473" s="133"/>
      <c r="I473" s="37"/>
    </row>
    <row r="474" spans="1:17" ht="13.5" hidden="1" customHeight="1">
      <c r="A474" s="145"/>
      <c r="B474" s="145"/>
      <c r="C474" s="146"/>
      <c r="D474" s="134"/>
      <c r="E474" s="135"/>
      <c r="F474" s="135"/>
      <c r="G474" s="135"/>
      <c r="H474" s="136"/>
      <c r="I474" s="37"/>
    </row>
    <row r="475" spans="1:17" ht="13.5" hidden="1" customHeight="1">
      <c r="A475" s="37"/>
      <c r="B475" s="140" t="str">
        <f>DBCS(L468)</f>
        <v>３</v>
      </c>
      <c r="C475" s="141" t="s">
        <v>19</v>
      </c>
      <c r="D475" s="134"/>
      <c r="E475" s="135"/>
      <c r="F475" s="135"/>
      <c r="G475" s="135"/>
      <c r="H475" s="136"/>
      <c r="I475" s="37"/>
    </row>
    <row r="476" spans="1:17" ht="13.5" hidden="1" customHeight="1">
      <c r="A476" s="37"/>
      <c r="B476" s="140"/>
      <c r="C476" s="141"/>
      <c r="D476" s="134"/>
      <c r="E476" s="135"/>
      <c r="F476" s="135"/>
      <c r="G476" s="135"/>
      <c r="H476" s="136"/>
      <c r="I476" s="37"/>
    </row>
    <row r="477" spans="1:17" ht="13.5" hidden="1" customHeight="1">
      <c r="A477" s="37"/>
      <c r="B477" s="140"/>
      <c r="C477" s="141"/>
      <c r="D477" s="134"/>
      <c r="E477" s="135"/>
      <c r="F477" s="135"/>
      <c r="G477" s="135"/>
      <c r="H477" s="136"/>
      <c r="I477" s="37"/>
      <c r="L477" s="40"/>
    </row>
    <row r="478" spans="1:17" ht="13.5" hidden="1" customHeight="1" thickBot="1">
      <c r="A478" s="37"/>
      <c r="B478" s="140"/>
      <c r="C478" s="141"/>
      <c r="D478" s="137"/>
      <c r="E478" s="138"/>
      <c r="F478" s="138"/>
      <c r="G478" s="138"/>
      <c r="H478" s="139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び</v>
      </c>
      <c r="D482" s="41" t="str">
        <f t="shared" si="155"/>
        <v>燃</v>
      </c>
      <c r="E482" s="41" t="str">
        <f t="shared" si="155"/>
        <v>紙・衣</v>
      </c>
      <c r="F482" s="41" t="str">
        <f t="shared" si="155"/>
        <v/>
      </c>
      <c r="G482" s="41" t="str">
        <f t="shared" si="155"/>
        <v>燃</v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び</v>
      </c>
      <c r="M482" s="6" t="str">
        <f>IF(D481="","",
IF(IFERROR(INDEX($C$1:$H$2,1,MATCH(3,$C$2:$H$2,0)),"")=$G$1,
IFERROR(IF(WEEKDAY(D481,1)=$H$2,IF(M481=$G$3,$G$1,""),""),""),
IFERROR(INDEX($C$1:$H$2,1,MATCH(3,$C$2:$H$2,0)),"")
))</f>
        <v>燃</v>
      </c>
      <c r="N482" s="6" t="str">
        <f>IF(E481="","",
IF(IFERROR(INDEX($C$1:$H$2,1,MATCH(4,$C$2:$H$2,0)),"")=$G$1,
IFERROR(IF(WEEKDAY(E481,1)=$H$2,IF(N481=$G$3,$G$1,""),""),""),
IFERROR(INDEX($C$1:$H$2,1,MATCH(4,$C$2:$H$2,0)),"")
))</f>
        <v>紙・衣</v>
      </c>
      <c r="O482" s="6" t="str">
        <f>IF(F481="","",
IF(IFERROR(INDEX($C$1:$H$2,1,MATCH(5,$C$2:$H$2,0)),"")=$G$1,
IFERROR(IF(WEEKDAY(F481,1)=$H$2,IF(O481=$G$3,$G$1,""),""),""),
IFERROR(INDEX($C$1:$H$2,1,MATCH(5,$C$2:$H$2,0)),"")
))</f>
        <v/>
      </c>
      <c r="P482" s="6" t="str">
        <f>IF(G481="","",
IF(IFERROR(INDEX($C$1:$H$2,1,MATCH(6,$C$2:$H$2,0)),"")=$G$1,
IFERROR(IF(WEEKDAY(G481,1)=$H$2,IF(P481=$G$3,$G$1,""),""),""),
IFERROR(INDEX($C$1:$H$2,1,MATCH(6,$C$2:$H$2,0)),"")
))</f>
        <v>燃</v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び</v>
      </c>
      <c r="D484" s="41" t="str">
        <f t="shared" si="158"/>
        <v>燃</v>
      </c>
      <c r="E484" s="41" t="str">
        <f t="shared" si="158"/>
        <v>紙・衣</v>
      </c>
      <c r="F484" s="41" t="str">
        <f t="shared" si="158"/>
        <v/>
      </c>
      <c r="G484" s="41" t="str">
        <f t="shared" si="158"/>
        <v>燃</v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び</v>
      </c>
      <c r="M484" s="6" t="str">
        <f>IF(D483="","",
IF(IFERROR(INDEX($C$1:$H$2,1,MATCH(3,$C$2:$H$2,0)),"")=$G$1,
IFERROR(IF(WEEKDAY(D483,1)=$H$2,IF(M483=$G$3,$G$1,""),""),""),
IFERROR(INDEX($C$1:$H$2,1,MATCH(3,$C$2:$H$2,0)),"")
))</f>
        <v>燃</v>
      </c>
      <c r="N484" s="6" t="str">
        <f>IF(E483="","",
IF(IFERROR(INDEX($C$1:$H$2,1,MATCH(4,$C$2:$H$2,0)),"")=$G$1,
IFERROR(IF(WEEKDAY(E483,1)=$H$2,IF(N483=$G$3,$G$1,""),""),""),
IFERROR(INDEX($C$1:$H$2,1,MATCH(4,$C$2:$H$2,0)),"")
))</f>
        <v>紙・衣</v>
      </c>
      <c r="O484" s="6" t="str">
        <f>IF(F483="","",
IF(IFERROR(INDEX($C$1:$H$2,1,MATCH(5,$C$2:$H$2,0)),"")=$G$1,
IFERROR(IF(WEEKDAY(F483,1)=$H$2,IF(O483=$G$3,$G$1,""),""),""),
IFERROR(INDEX($C$1:$H$2,1,MATCH(5,$C$2:$H$2,0)),"")
))</f>
        <v/>
      </c>
      <c r="P484" s="6" t="str">
        <f>IF(G483="","",
IF(IFERROR(INDEX($C$1:$H$2,1,MATCH(6,$C$2:$H$2,0)),"")=$G$1,
IFERROR(IF(WEEKDAY(G483,1)=$H$2,IF(P483=$G$3,$G$1,""),""),""),
IFERROR(INDEX($C$1:$H$2,1,MATCH(6,$C$2:$H$2,0)),"")
))</f>
        <v>燃</v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び</v>
      </c>
      <c r="D486" s="41" t="str">
        <f t="shared" si="161"/>
        <v>燃</v>
      </c>
      <c r="E486" s="41" t="str">
        <f t="shared" si="161"/>
        <v>紙・衣</v>
      </c>
      <c r="F486" s="41" t="str">
        <f t="shared" si="161"/>
        <v/>
      </c>
      <c r="G486" s="41" t="str">
        <f t="shared" si="161"/>
        <v>燃</v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び</v>
      </c>
      <c r="M486" s="6" t="str">
        <f>IF(D485="","",
IF(IFERROR(INDEX($C$1:$H$2,1,MATCH(3,$C$2:$H$2,0)),"")=$G$1,
IFERROR(IF(WEEKDAY(D485,1)=$H$2,IF(M485=$G$3,$G$1,""),""),""),
IFERROR(INDEX($C$1:$H$2,1,MATCH(3,$C$2:$H$2,0)),"")
))</f>
        <v>燃</v>
      </c>
      <c r="N486" s="6" t="str">
        <f>IF(E485="","",
IF(IFERROR(INDEX($C$1:$H$2,1,MATCH(4,$C$2:$H$2,0)),"")=$G$1,
IFERROR(IF(WEEKDAY(E485,1)=$H$2,IF(N485=$G$3,$G$1,""),""),""),
IFERROR(INDEX($C$1:$H$2,1,MATCH(4,$C$2:$H$2,0)),"")
))</f>
        <v>紙・衣</v>
      </c>
      <c r="O486" s="6" t="str">
        <f>IF(F485="","",
IF(IFERROR(INDEX($C$1:$H$2,1,MATCH(5,$C$2:$H$2,0)),"")=$G$1,
IFERROR(IF(WEEKDAY(F485,1)=$H$2,IF(O485=$G$3,$G$1,""),""),""),
IFERROR(INDEX($C$1:$H$2,1,MATCH(5,$C$2:$H$2,0)),"")
))</f>
        <v/>
      </c>
      <c r="P486" s="6" t="str">
        <f>IF(G485="","",
IF(IFERROR(INDEX($C$1:$H$2,1,MATCH(6,$C$2:$H$2,0)),"")=$G$1,
IFERROR(IF(WEEKDAY(G485,1)=$H$2,IF(P485=$G$3,$G$1,""),""),""),
IFERROR(INDEX($C$1:$H$2,1,MATCH(6,$C$2:$H$2,0)),"")
))</f>
        <v>燃</v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び</v>
      </c>
      <c r="D488" s="41" t="str">
        <f t="shared" si="164"/>
        <v>燃</v>
      </c>
      <c r="E488" s="41" t="str">
        <f t="shared" si="164"/>
        <v>紙・衣</v>
      </c>
      <c r="F488" s="41" t="str">
        <f t="shared" si="164"/>
        <v>小・危</v>
      </c>
      <c r="G488" s="41" t="str">
        <f t="shared" si="164"/>
        <v>燃</v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び</v>
      </c>
      <c r="M488" s="6" t="str">
        <f>IF(D487="","",
IF(IFERROR(INDEX($C$1:$H$2,1,MATCH(3,$C$2:$H$2,0)),"")=$G$1,
IFERROR(IF(WEEKDAY(D487,1)=$H$2,IF(M487=$G$3,$G$1,""),""),""),
IFERROR(INDEX($C$1:$H$2,1,MATCH(3,$C$2:$H$2,0)),"")
))</f>
        <v>燃</v>
      </c>
      <c r="N488" s="6" t="str">
        <f>IF(E487="","",
IF(IFERROR(INDEX($C$1:$H$2,1,MATCH(4,$C$2:$H$2,0)),"")=$G$1,
IFERROR(IF(WEEKDAY(E487,1)=$H$2,IF(N487=$G$3,$G$1,""),""),""),
IFERROR(INDEX($C$1:$H$2,1,MATCH(4,$C$2:$H$2,0)),"")
))</f>
        <v>紙・衣</v>
      </c>
      <c r="O488" s="6" t="str">
        <f>IF(F487="","",
IF(IFERROR(INDEX($C$1:$H$2,1,MATCH(5,$C$2:$H$2,0)),"")=$G$1,
IFERROR(IF(WEEKDAY(F487,1)=$H$2,IF(O487=$G$3,$G$1,""),""),""),
IFERROR(INDEX($C$1:$H$2,1,MATCH(5,$C$2:$H$2,0)),"")
))</f>
        <v>小・危</v>
      </c>
      <c r="P488" s="6" t="str">
        <f>IF(G487="","",
IF(IFERROR(INDEX($C$1:$H$2,1,MATCH(6,$C$2:$H$2,0)),"")=$G$1,
IFERROR(IF(WEEKDAY(G487,1)=$H$2,IF(P487=$G$3,$G$1,""),""),""),
IFERROR(INDEX($C$1:$H$2,1,MATCH(6,$C$2:$H$2,0)),"")
))</f>
        <v>燃</v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び</v>
      </c>
      <c r="D490" s="41" t="str">
        <f t="shared" si="166"/>
        <v>燃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び</v>
      </c>
      <c r="M490" s="6" t="str">
        <f>IF(D489="","",
IF(IFERROR(INDEX($C$1:$H$2,1,MATCH(3,$C$2:$H$2,0)),"")=$G$1,
IFERROR(IF(WEEKDAY(D489,1)=$H$2,IF(M489=$G$3,$G$1,""),""),""),
IFERROR(INDEX($C$1:$H$2,1,MATCH(3,$C$2:$H$2,0)),"")
))</f>
        <v>燃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02" t="s">
        <v>71</v>
      </c>
      <c r="D494" s="97" t="s">
        <v>72</v>
      </c>
      <c r="E494" s="97"/>
      <c r="F494" s="97"/>
      <c r="G494" s="97"/>
      <c r="H494" s="97"/>
      <c r="I494" s="37"/>
    </row>
    <row r="495" spans="1:17" hidden="1">
      <c r="A495" s="37"/>
      <c r="B495" s="37"/>
      <c r="C495" s="102"/>
      <c r="D495" s="97"/>
      <c r="E495" s="97"/>
      <c r="F495" s="97"/>
      <c r="G495" s="97"/>
      <c r="H495" s="97"/>
      <c r="I495" s="37"/>
    </row>
    <row r="496" spans="1:17" hidden="1">
      <c r="A496" s="37"/>
      <c r="B496" s="37"/>
      <c r="C496" s="104" t="s">
        <v>73</v>
      </c>
      <c r="D496" s="97" t="s">
        <v>74</v>
      </c>
      <c r="E496" s="97"/>
      <c r="F496" s="97"/>
      <c r="G496" s="97"/>
      <c r="H496" s="97"/>
      <c r="I496" s="37"/>
    </row>
    <row r="497" spans="1:9" hidden="1">
      <c r="A497" s="37"/>
      <c r="B497" s="37"/>
      <c r="C497" s="104"/>
      <c r="D497" s="97"/>
      <c r="E497" s="97"/>
      <c r="F497" s="97"/>
      <c r="G497" s="97"/>
      <c r="H497" s="97"/>
      <c r="I497" s="37"/>
    </row>
    <row r="498" spans="1:9" hidden="1">
      <c r="A498" s="37"/>
      <c r="B498" s="37"/>
      <c r="C498" s="105" t="s">
        <v>75</v>
      </c>
      <c r="D498" s="106" t="s">
        <v>76</v>
      </c>
      <c r="E498" s="106"/>
      <c r="F498" s="106"/>
      <c r="G498" s="106"/>
      <c r="H498" s="106"/>
      <c r="I498" s="37"/>
    </row>
    <row r="499" spans="1:9" hidden="1">
      <c r="A499" s="37"/>
      <c r="B499" s="37"/>
      <c r="C499" s="105"/>
      <c r="D499" s="106"/>
      <c r="E499" s="106"/>
      <c r="F499" s="106"/>
      <c r="G499" s="106"/>
      <c r="H499" s="106"/>
      <c r="I499" s="37"/>
    </row>
    <row r="500" spans="1:9" hidden="1">
      <c r="A500" s="37"/>
      <c r="B500" s="37"/>
      <c r="C500" s="96" t="s">
        <v>77</v>
      </c>
      <c r="D500" s="97" t="s">
        <v>78</v>
      </c>
      <c r="E500" s="97"/>
      <c r="F500" s="97"/>
      <c r="G500" s="97"/>
      <c r="H500" s="97"/>
      <c r="I500" s="37"/>
    </row>
    <row r="501" spans="1:9" hidden="1">
      <c r="A501" s="37"/>
      <c r="B501" s="37"/>
      <c r="C501" s="96"/>
      <c r="D501" s="97"/>
      <c r="E501" s="97"/>
      <c r="F501" s="97"/>
      <c r="G501" s="97"/>
      <c r="H501" s="9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47"/>
      <c r="C503" s="148"/>
      <c r="D503" s="148"/>
      <c r="E503" s="148"/>
      <c r="F503" s="148"/>
      <c r="G503" s="148"/>
      <c r="H503" s="149"/>
      <c r="I503" s="37"/>
    </row>
    <row r="504" spans="1:9" ht="17.25" hidden="1">
      <c r="A504" s="37"/>
      <c r="B504" s="150" t="s">
        <v>79</v>
      </c>
      <c r="C504" s="151"/>
      <c r="D504" s="151"/>
      <c r="E504" s="151"/>
      <c r="F504" s="151"/>
      <c r="G504" s="151"/>
      <c r="H504" s="152"/>
      <c r="I504" s="37"/>
    </row>
    <row r="505" spans="1:9" ht="17.25" hidden="1">
      <c r="A505" s="37"/>
      <c r="B505" s="150" t="s">
        <v>80</v>
      </c>
      <c r="C505" s="151"/>
      <c r="D505" s="151"/>
      <c r="E505" s="151"/>
      <c r="F505" s="151"/>
      <c r="G505" s="151"/>
      <c r="H505" s="152"/>
      <c r="I505" s="37"/>
    </row>
    <row r="506" spans="1:9" ht="17.25" hidden="1">
      <c r="A506" s="37"/>
      <c r="B506" s="150" t="s">
        <v>81</v>
      </c>
      <c r="C506" s="151"/>
      <c r="D506" s="151"/>
      <c r="E506" s="151"/>
      <c r="F506" s="151"/>
      <c r="G506" s="151"/>
      <c r="H506" s="152"/>
      <c r="I506" s="37"/>
    </row>
    <row r="507" spans="1:9" hidden="1">
      <c r="A507" s="37"/>
      <c r="B507" s="142"/>
      <c r="C507" s="143"/>
      <c r="D507" s="143"/>
      <c r="E507" s="143"/>
      <c r="F507" s="143"/>
      <c r="G507" s="143"/>
      <c r="H507" s="144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2025-02-14T02:55:13Z</dcterms:modified>
</cp:coreProperties>
</file>