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xlsx" ContentType="application/vnd.openxmlformats-officedocument.spreadsheetml.shee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8115"/>
  </bookViews>
  <sheets>
    <sheet name="表紙" sheetId="12" r:id="rId1"/>
    <sheet name="第1表" sheetId="1" r:id="rId2"/>
    <sheet name="第2表" sheetId="2" r:id="rId3"/>
    <sheet name="第3表" sheetId="3" r:id="rId4"/>
    <sheet name="第4表" sheetId="4" r:id="rId5"/>
    <sheet name="第5表" sheetId="5" r:id="rId6"/>
    <sheet name="第6表" sheetId="6" r:id="rId7"/>
    <sheet name="第7表" sheetId="7" r:id="rId8"/>
    <sheet name="第8表" sheetId="8" r:id="rId9"/>
    <sheet name="第9表" sheetId="9" r:id="rId10"/>
    <sheet name="第10表" sheetId="10" r:id="rId11"/>
    <sheet name="第11表" sheetId="11" r:id="rId12"/>
    <sheet name="奥書" sheetId="13" r:id="rId13"/>
    <sheet name="表紙裏" sheetId="14" r:id="rId14"/>
  </sheets>
  <definedNames>
    <definedName name="_xlnm.Print_Area" localSheetId="12">奥書!$A$1:$I$64</definedName>
    <definedName name="_xlnm.Print_Area" localSheetId="2">第2表!$A$1:$S$43</definedName>
    <definedName name="_xlnm.Print_Area" localSheetId="3">第3表!$A$1:$Y$44</definedName>
    <definedName name="_xlnm.Print_Area" localSheetId="6">第6表!$A$1:$T$43</definedName>
    <definedName name="_xlnm.Print_Area" localSheetId="0">表紙!$A$1:$G$44</definedName>
    <definedName name="_xlnm.Print_Area" localSheetId="13">表紙裏!$A$1:$I$56</definedName>
  </definedNames>
  <calcPr calcId="125725" calcMode="manual"/>
</workbook>
</file>

<file path=xl/calcChain.xml><?xml version="1.0" encoding="utf-8"?>
<calcChain xmlns="http://schemas.openxmlformats.org/spreadsheetml/2006/main">
  <c r="I4" i="6"/>
  <c r="C5" i="11"/>
  <c r="D5"/>
  <c r="E5"/>
  <c r="M5"/>
  <c r="N5"/>
  <c r="O5"/>
  <c r="R5"/>
  <c r="S5"/>
  <c r="T5"/>
  <c r="M21"/>
  <c r="N21"/>
  <c r="O21"/>
  <c r="H24"/>
  <c r="I24"/>
  <c r="J24"/>
  <c r="C32"/>
  <c r="D32"/>
  <c r="E32"/>
  <c r="G6" i="10"/>
  <c r="H6"/>
  <c r="I6"/>
  <c r="J6"/>
  <c r="K6"/>
  <c r="L6"/>
  <c r="M6"/>
  <c r="N6"/>
  <c r="O6"/>
  <c r="P6"/>
  <c r="Q6"/>
  <c r="G5" i="9"/>
  <c r="H5"/>
  <c r="I5"/>
  <c r="J5"/>
  <c r="K5"/>
  <c r="L5"/>
  <c r="M5"/>
  <c r="N5"/>
  <c r="O5"/>
  <c r="P5"/>
  <c r="Q5"/>
  <c r="R5"/>
  <c r="S5"/>
  <c r="T5"/>
  <c r="U5"/>
  <c r="G4" i="8"/>
  <c r="H4"/>
  <c r="I4"/>
  <c r="K4"/>
  <c r="L4"/>
  <c r="N4"/>
  <c r="O4"/>
  <c r="Q4"/>
  <c r="R4"/>
  <c r="H4" i="7"/>
  <c r="I4"/>
  <c r="J4"/>
  <c r="K4"/>
  <c r="L4"/>
  <c r="M4"/>
  <c r="N4"/>
  <c r="O4"/>
  <c r="P4"/>
  <c r="Q4"/>
  <c r="G4" i="6"/>
  <c r="H4"/>
  <c r="J4"/>
  <c r="K4"/>
  <c r="L4"/>
  <c r="M4"/>
  <c r="N4"/>
  <c r="O4"/>
  <c r="P4"/>
  <c r="Q4"/>
  <c r="R4"/>
  <c r="H4" i="5"/>
  <c r="I4"/>
  <c r="J4"/>
  <c r="K4"/>
  <c r="M4"/>
  <c r="N4"/>
  <c r="O4"/>
  <c r="P4"/>
  <c r="I4" i="4"/>
  <c r="J4"/>
  <c r="M4"/>
  <c r="N4"/>
  <c r="O4"/>
  <c r="O4" i="2"/>
  <c r="R4"/>
  <c r="R5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Y29" i="1"/>
  <c r="S29" s="1"/>
  <c r="Y28"/>
  <c r="S28" s="1"/>
  <c r="Y27"/>
  <c r="S27" s="1"/>
  <c r="Y26"/>
  <c r="S26" s="1"/>
  <c r="Y25"/>
  <c r="S25" s="1"/>
  <c r="Y24"/>
  <c r="S24" s="1"/>
  <c r="Y23"/>
  <c r="S23" s="1"/>
  <c r="Y22"/>
  <c r="S22" s="1"/>
  <c r="Y21"/>
  <c r="S21" s="1"/>
  <c r="Y20"/>
  <c r="S20" s="1"/>
  <c r="Y19"/>
  <c r="S19" s="1"/>
  <c r="Y18"/>
  <c r="S18" s="1"/>
  <c r="Y17"/>
  <c r="S17" s="1"/>
  <c r="Y16"/>
  <c r="S16" s="1"/>
  <c r="Y15"/>
  <c r="S15" s="1"/>
  <c r="Y14"/>
  <c r="S14" s="1"/>
  <c r="Y13"/>
  <c r="S13" s="1"/>
  <c r="Y12"/>
  <c r="S12" s="1"/>
  <c r="Y11"/>
  <c r="S11" s="1"/>
  <c r="Y10"/>
  <c r="S10" s="1"/>
  <c r="Y9"/>
  <c r="S9" s="1"/>
  <c r="Y8"/>
  <c r="S8" s="1"/>
  <c r="Y7"/>
  <c r="S7" s="1"/>
  <c r="Y6"/>
  <c r="S6" s="1"/>
  <c r="Y5"/>
</calcChain>
</file>

<file path=xl/sharedStrings.xml><?xml version="1.0" encoding="utf-8"?>
<sst xmlns="http://schemas.openxmlformats.org/spreadsheetml/2006/main" count="1395" uniqueCount="371">
  <si>
    <t>第１表　　　産業中分類、従業者規模別事業所数及び従業者数 （4人以上事業所）</t>
    <rPh sb="0" eb="1">
      <t>ダイ</t>
    </rPh>
    <rPh sb="2" eb="3">
      <t>ヒョウ</t>
    </rPh>
    <phoneticPr fontId="3"/>
  </si>
  <si>
    <t>産 業 中 分 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3"/>
  </si>
  <si>
    <t>事業所総数</t>
    <rPh sb="0" eb="3">
      <t>ジギョウショ</t>
    </rPh>
    <rPh sb="3" eb="5">
      <t>ソウスウ</t>
    </rPh>
    <phoneticPr fontId="3"/>
  </si>
  <si>
    <t>経営組織別事業所数</t>
    <rPh sb="0" eb="1">
      <t>キョウ</t>
    </rPh>
    <rPh sb="1" eb="2">
      <t>エイ</t>
    </rPh>
    <rPh sb="2" eb="3">
      <t>クミ</t>
    </rPh>
    <rPh sb="3" eb="4">
      <t>オリ</t>
    </rPh>
    <rPh sb="4" eb="5">
      <t>ベツ</t>
    </rPh>
    <rPh sb="5" eb="6">
      <t>コト</t>
    </rPh>
    <rPh sb="6" eb="7">
      <t>ギョウ</t>
    </rPh>
    <rPh sb="7" eb="8">
      <t>ショ</t>
    </rPh>
    <rPh sb="8" eb="9">
      <t>スウ</t>
    </rPh>
    <phoneticPr fontId="3"/>
  </si>
  <si>
    <t>　　　従 業 者 規 模 別 事 業 所 数</t>
    <rPh sb="3" eb="4">
      <t>ジュウ</t>
    </rPh>
    <rPh sb="5" eb="6">
      <t>ギョウ</t>
    </rPh>
    <rPh sb="7" eb="8">
      <t>モノ</t>
    </rPh>
    <rPh sb="9" eb="10">
      <t>キ</t>
    </rPh>
    <rPh sb="11" eb="12">
      <t>ボ</t>
    </rPh>
    <rPh sb="13" eb="14">
      <t>ベツ</t>
    </rPh>
    <rPh sb="15" eb="16">
      <t>コト</t>
    </rPh>
    <rPh sb="17" eb="18">
      <t>ギョウ</t>
    </rPh>
    <rPh sb="19" eb="20">
      <t>トコロ</t>
    </rPh>
    <rPh sb="21" eb="22">
      <t>スウ</t>
    </rPh>
    <phoneticPr fontId="2"/>
  </si>
  <si>
    <t>　                             　従　　　業　　　者　　　数</t>
    <rPh sb="31" eb="32">
      <t>ジュウ</t>
    </rPh>
    <rPh sb="35" eb="36">
      <t>ギョウ</t>
    </rPh>
    <rPh sb="39" eb="40">
      <t>シャ</t>
    </rPh>
    <rPh sb="43" eb="44">
      <t>スウ</t>
    </rPh>
    <phoneticPr fontId="3"/>
  </si>
  <si>
    <t>会社</t>
    <rPh sb="0" eb="2">
      <t>カイシャ</t>
    </rPh>
    <phoneticPr fontId="3"/>
  </si>
  <si>
    <t>個人</t>
    <rPh sb="0" eb="2">
      <t>コジン</t>
    </rPh>
    <phoneticPr fontId="3"/>
  </si>
  <si>
    <t>その他</t>
    <rPh sb="2" eb="3">
      <t>タ</t>
    </rPh>
    <phoneticPr fontId="3"/>
  </si>
  <si>
    <t>4～9</t>
  </si>
  <si>
    <t>10～19</t>
  </si>
  <si>
    <t>20～29</t>
  </si>
  <si>
    <t>30～49</t>
  </si>
  <si>
    <t>50～99</t>
  </si>
  <si>
    <t>100～299</t>
  </si>
  <si>
    <t>300～499</t>
  </si>
  <si>
    <t>500人　以上</t>
    <rPh sb="3" eb="4">
      <t>ニン</t>
    </rPh>
    <rPh sb="5" eb="7">
      <t>イジョウ</t>
    </rPh>
    <phoneticPr fontId="3"/>
  </si>
  <si>
    <t>　総　　数</t>
    <rPh sb="1" eb="2">
      <t>フサ</t>
    </rPh>
    <rPh sb="4" eb="5">
      <t>カズ</t>
    </rPh>
    <phoneticPr fontId="3"/>
  </si>
  <si>
    <t>　常 用 労 働 者</t>
    <rPh sb="1" eb="2">
      <t>ツネ</t>
    </rPh>
    <rPh sb="3" eb="4">
      <t>ヨウ</t>
    </rPh>
    <rPh sb="5" eb="6">
      <t>ロウ</t>
    </rPh>
    <rPh sb="7" eb="8">
      <t>ハタラキ</t>
    </rPh>
    <rPh sb="9" eb="10">
      <t>シャ</t>
    </rPh>
    <phoneticPr fontId="3"/>
  </si>
  <si>
    <t>個人事業主・家族従業者</t>
    <rPh sb="0" eb="2">
      <t>コジン</t>
    </rPh>
    <rPh sb="2" eb="4">
      <t>ジギョウ</t>
    </rPh>
    <rPh sb="4" eb="5">
      <t>シュ</t>
    </rPh>
    <rPh sb="6" eb="8">
      <t>カゾク</t>
    </rPh>
    <rPh sb="8" eb="11">
      <t>ジュウギョウシャ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</si>
  <si>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</si>
  <si>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</si>
  <si>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分類</t>
    <rPh sb="0" eb="2">
      <t>ブンルイ</t>
    </rPh>
    <phoneticPr fontId="3"/>
  </si>
  <si>
    <t>　　総　　　　　数</t>
    <rPh sb="2" eb="3">
      <t>フサ</t>
    </rPh>
    <rPh sb="8" eb="9">
      <t>カズ</t>
    </rPh>
    <phoneticPr fontId="3"/>
  </si>
  <si>
    <t>総数</t>
    <rPh sb="0" eb="2">
      <t>ソウスウ</t>
    </rPh>
    <phoneticPr fontId="2"/>
  </si>
  <si>
    <t xml:space="preserve"> 食料品</t>
    <phoneticPr fontId="2"/>
  </si>
  <si>
    <t>-</t>
    <phoneticPr fontId="2"/>
  </si>
  <si>
    <t xml:space="preserve"> 飲料・たばこ・飼料</t>
    <phoneticPr fontId="2"/>
  </si>
  <si>
    <t xml:space="preserve"> 繊維工業</t>
    <phoneticPr fontId="2"/>
  </si>
  <si>
    <t xml:space="preserve"> 木材・木製品</t>
    <phoneticPr fontId="2"/>
  </si>
  <si>
    <t xml:space="preserve"> 家具・装備品</t>
    <phoneticPr fontId="2"/>
  </si>
  <si>
    <t xml:space="preserve"> パルプ・紙・紙加工品</t>
    <phoneticPr fontId="2"/>
  </si>
  <si>
    <t xml:space="preserve"> 印刷・同関連業</t>
    <phoneticPr fontId="2"/>
  </si>
  <si>
    <t xml:space="preserve"> 化学工業</t>
    <phoneticPr fontId="2"/>
  </si>
  <si>
    <t xml:space="preserve"> 石油製品・石炭製品</t>
    <phoneticPr fontId="2"/>
  </si>
  <si>
    <t xml:space="preserve"> プラスチック製品</t>
    <phoneticPr fontId="2"/>
  </si>
  <si>
    <t xml:space="preserve"> ゴム製品</t>
    <phoneticPr fontId="2"/>
  </si>
  <si>
    <t xml:space="preserve"> なめし革・同製品・毛皮</t>
    <phoneticPr fontId="2"/>
  </si>
  <si>
    <t xml:space="preserve"> 窯業・土石製品</t>
    <phoneticPr fontId="2"/>
  </si>
  <si>
    <t xml:space="preserve"> 鉄鋼業</t>
    <phoneticPr fontId="2"/>
  </si>
  <si>
    <t xml:space="preserve"> 非鉄金属</t>
    <phoneticPr fontId="2"/>
  </si>
  <si>
    <t xml:space="preserve"> 金属製品</t>
    <phoneticPr fontId="2"/>
  </si>
  <si>
    <t xml:space="preserve"> はん用機械器具</t>
    <phoneticPr fontId="2"/>
  </si>
  <si>
    <t xml:space="preserve"> 生産用機械器具</t>
    <phoneticPr fontId="2"/>
  </si>
  <si>
    <t xml:space="preserve"> 業務用機械器具</t>
    <phoneticPr fontId="2"/>
  </si>
  <si>
    <t xml:space="preserve"> 電子部品･ﾃﾞﾊﾞｲｽ･電子回路</t>
    <phoneticPr fontId="2"/>
  </si>
  <si>
    <t xml:space="preserve"> 電気機械器具</t>
    <phoneticPr fontId="2"/>
  </si>
  <si>
    <t xml:space="preserve"> 情報通信機械器具</t>
    <phoneticPr fontId="2"/>
  </si>
  <si>
    <t xml:space="preserve"> 輸送用機械器具</t>
    <phoneticPr fontId="2"/>
  </si>
  <si>
    <t xml:space="preserve"> その他</t>
    <phoneticPr fontId="2"/>
  </si>
  <si>
    <t>～</t>
  </si>
  <si>
    <t>人</t>
    <rPh sb="0" eb="1">
      <t>ニン</t>
    </rPh>
    <phoneticPr fontId="3"/>
  </si>
  <si>
    <t>4～</t>
    <phoneticPr fontId="2"/>
  </si>
  <si>
    <t>従</t>
    <rPh sb="0" eb="1">
      <t>ジュウ</t>
    </rPh>
    <phoneticPr fontId="3"/>
  </si>
  <si>
    <t>10～</t>
    <phoneticPr fontId="2"/>
  </si>
  <si>
    <t>業</t>
    <rPh sb="0" eb="1">
      <t>ギョウ</t>
    </rPh>
    <phoneticPr fontId="3"/>
  </si>
  <si>
    <t>20～</t>
    <phoneticPr fontId="2"/>
  </si>
  <si>
    <t>者</t>
    <rPh sb="0" eb="1">
      <t>シャ</t>
    </rPh>
    <phoneticPr fontId="3"/>
  </si>
  <si>
    <t>30～</t>
    <phoneticPr fontId="2"/>
  </si>
  <si>
    <t>規</t>
    <rPh sb="0" eb="1">
      <t>タダシ</t>
    </rPh>
    <phoneticPr fontId="3"/>
  </si>
  <si>
    <t>50～</t>
    <phoneticPr fontId="2"/>
  </si>
  <si>
    <t>模</t>
    <rPh sb="0" eb="1">
      <t>ボ</t>
    </rPh>
    <phoneticPr fontId="3"/>
  </si>
  <si>
    <t>-</t>
    <phoneticPr fontId="2"/>
  </si>
  <si>
    <t>100～</t>
    <phoneticPr fontId="2"/>
  </si>
  <si>
    <t>300～</t>
    <phoneticPr fontId="2"/>
  </si>
  <si>
    <t>人　以　上</t>
    <rPh sb="0" eb="1">
      <t>ニン</t>
    </rPh>
    <rPh sb="2" eb="3">
      <t>イ</t>
    </rPh>
    <rPh sb="4" eb="5">
      <t>ウエ</t>
    </rPh>
    <phoneticPr fontId="3"/>
  </si>
  <si>
    <t>500～</t>
    <phoneticPr fontId="2"/>
  </si>
  <si>
    <t>再 従</t>
    <rPh sb="0" eb="1">
      <t>サイ</t>
    </rPh>
    <rPh sb="2" eb="3">
      <t>ジュウ</t>
    </rPh>
    <phoneticPr fontId="2"/>
  </si>
  <si>
    <t xml:space="preserve">  4～</t>
  </si>
  <si>
    <r>
      <rPr>
        <sz val="11"/>
        <color theme="0"/>
        <rFont val="ＭＳ Ｐ明朝"/>
        <family val="1"/>
        <charset val="128"/>
      </rPr>
      <t xml:space="preserve">再 </t>
    </r>
    <r>
      <rPr>
        <sz val="11"/>
        <rFont val="ＭＳ Ｐ明朝"/>
        <family val="1"/>
        <charset val="128"/>
      </rPr>
      <t>業</t>
    </r>
    <rPh sb="0" eb="1">
      <t>サイ</t>
    </rPh>
    <rPh sb="2" eb="3">
      <t>ギョウ</t>
    </rPh>
    <phoneticPr fontId="2"/>
  </si>
  <si>
    <t xml:space="preserve"> 21～</t>
    <phoneticPr fontId="2"/>
  </si>
  <si>
    <t>掲 者</t>
    <rPh sb="0" eb="1">
      <t>ケイ</t>
    </rPh>
    <rPh sb="2" eb="3">
      <t>シャ</t>
    </rPh>
    <phoneticPr fontId="2"/>
  </si>
  <si>
    <t xml:space="preserve"> 51～</t>
    <phoneticPr fontId="2"/>
  </si>
  <si>
    <r>
      <rPr>
        <sz val="11"/>
        <color theme="0"/>
        <rFont val="ＭＳ Ｐ明朝"/>
        <family val="1"/>
        <charset val="128"/>
      </rPr>
      <t xml:space="preserve">掲 </t>
    </r>
    <r>
      <rPr>
        <sz val="11"/>
        <rFont val="ＭＳ Ｐ明朝"/>
        <family val="1"/>
        <charset val="128"/>
      </rPr>
      <t>規</t>
    </r>
    <rPh sb="0" eb="1">
      <t>ケイ</t>
    </rPh>
    <rPh sb="2" eb="3">
      <t>キ</t>
    </rPh>
    <phoneticPr fontId="2"/>
  </si>
  <si>
    <t xml:space="preserve">  101～</t>
    <phoneticPr fontId="2"/>
  </si>
  <si>
    <r>
      <rPr>
        <sz val="11"/>
        <color theme="0"/>
        <rFont val="ＭＳ Ｐ明朝"/>
        <family val="1"/>
        <charset val="128"/>
      </rPr>
      <t xml:space="preserve">再 </t>
    </r>
    <r>
      <rPr>
        <sz val="11"/>
        <rFont val="ＭＳ Ｐ明朝"/>
        <family val="1"/>
        <charset val="128"/>
      </rPr>
      <t>模</t>
    </r>
    <rPh sb="0" eb="1">
      <t>サイ</t>
    </rPh>
    <rPh sb="2" eb="3">
      <t>ボ</t>
    </rPh>
    <phoneticPr fontId="2"/>
  </si>
  <si>
    <t xml:space="preserve"> 300～</t>
    <phoneticPr fontId="2"/>
  </si>
  <si>
    <t xml:space="preserve"> 300～</t>
    <phoneticPr fontId="2"/>
  </si>
  <si>
    <t xml:space="preserve">  101～</t>
    <phoneticPr fontId="2"/>
  </si>
  <si>
    <t xml:space="preserve"> 51～</t>
    <phoneticPr fontId="2"/>
  </si>
  <si>
    <t xml:space="preserve"> 21～</t>
    <phoneticPr fontId="2"/>
  </si>
  <si>
    <t>500～</t>
    <phoneticPr fontId="2"/>
  </si>
  <si>
    <t>300～</t>
  </si>
  <si>
    <t>100～</t>
  </si>
  <si>
    <t>-</t>
    <phoneticPr fontId="2"/>
  </si>
  <si>
    <t xml:space="preserve"> 50～</t>
  </si>
  <si>
    <t xml:space="preserve">  30～</t>
  </si>
  <si>
    <t xml:space="preserve"> 20～</t>
  </si>
  <si>
    <t xml:space="preserve"> 10～</t>
  </si>
  <si>
    <t>(△128,628)</t>
    <phoneticPr fontId="2"/>
  </si>
  <si>
    <t>x</t>
    <phoneticPr fontId="2"/>
  </si>
  <si>
    <t>x</t>
    <phoneticPr fontId="2"/>
  </si>
  <si>
    <t xml:space="preserve"> その他</t>
    <phoneticPr fontId="2"/>
  </si>
  <si>
    <t xml:space="preserve"> 輸送用機械器具</t>
    <phoneticPr fontId="2"/>
  </si>
  <si>
    <t xml:space="preserve"> 情報通信機械器具</t>
    <phoneticPr fontId="2"/>
  </si>
  <si>
    <t xml:space="preserve"> 電気機械器具</t>
    <phoneticPr fontId="2"/>
  </si>
  <si>
    <t xml:space="preserve"> 電子部品･ﾃﾞﾊﾞｲｽ･電子回路</t>
    <phoneticPr fontId="2"/>
  </si>
  <si>
    <t xml:space="preserve"> 業務用機械器具</t>
    <phoneticPr fontId="2"/>
  </si>
  <si>
    <t xml:space="preserve"> 生産用機械器具</t>
    <phoneticPr fontId="2"/>
  </si>
  <si>
    <t xml:space="preserve"> はん用機械器具</t>
    <phoneticPr fontId="2"/>
  </si>
  <si>
    <t xml:space="preserve"> 金属製品</t>
    <phoneticPr fontId="2"/>
  </si>
  <si>
    <t>-</t>
    <phoneticPr fontId="2"/>
  </si>
  <si>
    <t xml:space="preserve"> 非鉄金属</t>
    <phoneticPr fontId="2"/>
  </si>
  <si>
    <t xml:space="preserve"> 鉄鋼業</t>
    <phoneticPr fontId="2"/>
  </si>
  <si>
    <t xml:space="preserve"> 窯業・土石製品</t>
    <phoneticPr fontId="2"/>
  </si>
  <si>
    <t>x</t>
  </si>
  <si>
    <t xml:space="preserve"> なめし革・同製品・毛皮</t>
    <phoneticPr fontId="2"/>
  </si>
  <si>
    <t xml:space="preserve"> ゴム製品</t>
    <phoneticPr fontId="2"/>
  </si>
  <si>
    <t xml:space="preserve"> プラスチック製品</t>
    <phoneticPr fontId="2"/>
  </si>
  <si>
    <t xml:space="preserve"> 石油製品・石炭製品</t>
    <phoneticPr fontId="2"/>
  </si>
  <si>
    <t xml:space="preserve"> 化学工業</t>
    <phoneticPr fontId="2"/>
  </si>
  <si>
    <t xml:space="preserve"> 印刷・同関連業</t>
    <phoneticPr fontId="2"/>
  </si>
  <si>
    <t xml:space="preserve"> パルプ・紙・紙加工品</t>
    <phoneticPr fontId="2"/>
  </si>
  <si>
    <t xml:space="preserve"> 家具・装備品</t>
    <phoneticPr fontId="2"/>
  </si>
  <si>
    <t xml:space="preserve"> 木材・木製品</t>
    <phoneticPr fontId="2"/>
  </si>
  <si>
    <t xml:space="preserve"> 繊維工業</t>
    <phoneticPr fontId="2"/>
  </si>
  <si>
    <t xml:space="preserve"> 飲料・たばこ・飼料</t>
    <phoneticPr fontId="2"/>
  </si>
  <si>
    <t xml:space="preserve"> 食料品</t>
    <phoneticPr fontId="2"/>
  </si>
  <si>
    <t>製造品出荷額等総額</t>
    <rPh sb="0" eb="3">
      <t>セイゾウヒン</t>
    </rPh>
    <rPh sb="3" eb="5">
      <t>シュッカ</t>
    </rPh>
    <rPh sb="5" eb="7">
      <t>ガクナド</t>
    </rPh>
    <rPh sb="7" eb="9">
      <t>ソウガク</t>
    </rPh>
    <phoneticPr fontId="3"/>
  </si>
  <si>
    <t>従業者数</t>
    <rPh sb="0" eb="1">
      <t>ジュウ</t>
    </rPh>
    <rPh sb="1" eb="4">
      <t>ギョウシャスウ</t>
    </rPh>
    <phoneticPr fontId="3"/>
  </si>
  <si>
    <t>事業所数</t>
    <rPh sb="0" eb="3">
      <t>ジギョウショ</t>
    </rPh>
    <rPh sb="3" eb="4">
      <t>スウ</t>
    </rPh>
    <phoneticPr fontId="3"/>
  </si>
  <si>
    <t>対25年比</t>
    <rPh sb="0" eb="1">
      <t>タイ</t>
    </rPh>
    <rPh sb="3" eb="4">
      <t>ネン</t>
    </rPh>
    <rPh sb="4" eb="5">
      <t>ヒ</t>
    </rPh>
    <phoneticPr fontId="3"/>
  </si>
  <si>
    <t>構成比（％）</t>
    <rPh sb="0" eb="3">
      <t>コウセイヒ</t>
    </rPh>
    <phoneticPr fontId="3"/>
  </si>
  <si>
    <t>金額</t>
    <rPh sb="0" eb="2">
      <t>キンガク</t>
    </rPh>
    <phoneticPr fontId="3"/>
  </si>
  <si>
    <t>人数</t>
    <rPh sb="0" eb="2">
      <t>ニンズウ</t>
    </rPh>
    <phoneticPr fontId="3"/>
  </si>
  <si>
    <t>所数</t>
    <rPh sb="0" eb="1">
      <t>ショ</t>
    </rPh>
    <rPh sb="1" eb="2">
      <t>スウ</t>
    </rPh>
    <phoneticPr fontId="3"/>
  </si>
  <si>
    <t>対25年増減数</t>
    <rPh sb="0" eb="1">
      <t>タイ</t>
    </rPh>
    <rPh sb="3" eb="4">
      <t>ネン</t>
    </rPh>
    <rPh sb="4" eb="5">
      <t>ゾウ</t>
    </rPh>
    <rPh sb="5" eb="7">
      <t>ゲンスウ</t>
    </rPh>
    <phoneticPr fontId="3"/>
  </si>
  <si>
    <t>製造品出荷額等総額</t>
    <rPh sb="0" eb="3">
      <t>セイゾウヒン</t>
    </rPh>
    <rPh sb="3" eb="5">
      <t>シュッカ</t>
    </rPh>
    <rPh sb="5" eb="7">
      <t>ガクトウ</t>
    </rPh>
    <rPh sb="7" eb="9">
      <t>ソウガク</t>
    </rPh>
    <phoneticPr fontId="3"/>
  </si>
  <si>
    <t>従　業　者　数</t>
    <rPh sb="6" eb="7">
      <t>スウ</t>
    </rPh>
    <phoneticPr fontId="3"/>
  </si>
  <si>
    <t>事　業　所　数</t>
  </si>
  <si>
    <t>（金額単位　万円）</t>
    <rPh sb="1" eb="3">
      <t>キンガク</t>
    </rPh>
    <rPh sb="3" eb="5">
      <t>タンイ</t>
    </rPh>
    <rPh sb="6" eb="8">
      <t>マンエン</t>
    </rPh>
    <phoneticPr fontId="3"/>
  </si>
  <si>
    <t>第２表　　　産業中分類、従業者規模別事業所数、従業者数及び製造品出荷額等総額 （4人以上事業所）</t>
    <rPh sb="0" eb="1">
      <t>ダイ</t>
    </rPh>
    <rPh sb="2" eb="3">
      <t>ヒョウ</t>
    </rPh>
    <phoneticPr fontId="3"/>
  </si>
  <si>
    <t>出荷額等
合計</t>
  </si>
  <si>
    <t>従業
者数</t>
    <rPh sb="4" eb="5">
      <t>スウ</t>
    </rPh>
    <phoneticPr fontId="2"/>
  </si>
  <si>
    <t>事業
所数</t>
  </si>
  <si>
    <t>園　　田</t>
    <rPh sb="0" eb="1">
      <t>エン</t>
    </rPh>
    <rPh sb="3" eb="4">
      <t>タ</t>
    </rPh>
    <phoneticPr fontId="3"/>
  </si>
  <si>
    <t>武　　庫</t>
    <rPh sb="0" eb="1">
      <t>タケシ</t>
    </rPh>
    <rPh sb="3" eb="4">
      <t>コ</t>
    </rPh>
    <phoneticPr fontId="3"/>
  </si>
  <si>
    <t>立　　花</t>
    <rPh sb="0" eb="1">
      <t>タテ</t>
    </rPh>
    <rPh sb="3" eb="4">
      <t>ハナ</t>
    </rPh>
    <phoneticPr fontId="3"/>
  </si>
  <si>
    <t>大　　庄</t>
    <rPh sb="0" eb="1">
      <t>ダイ</t>
    </rPh>
    <rPh sb="3" eb="4">
      <t>ショウ</t>
    </rPh>
    <phoneticPr fontId="3"/>
  </si>
  <si>
    <t>小　　田</t>
    <rPh sb="0" eb="1">
      <t>ショウ</t>
    </rPh>
    <rPh sb="3" eb="4">
      <t>タ</t>
    </rPh>
    <phoneticPr fontId="3"/>
  </si>
  <si>
    <t>中　　央</t>
    <rPh sb="0" eb="1">
      <t>ナカ</t>
    </rPh>
    <rPh sb="3" eb="4">
      <t>ヒサシ</t>
    </rPh>
    <phoneticPr fontId="3"/>
  </si>
  <si>
    <t xml:space="preserve"> （4人以上事業所）</t>
    <phoneticPr fontId="2"/>
  </si>
  <si>
    <t>第３表　　　産業中分類、従業者規模、地区別事業所数、従業者数及び製造品出荷額等総額</t>
    <rPh sb="0" eb="1">
      <t>ダイ</t>
    </rPh>
    <rPh sb="2" eb="3">
      <t>ヒョウ</t>
    </rPh>
    <phoneticPr fontId="3"/>
  </si>
  <si>
    <t>　※製造品出荷額等の総額は、「くず・廃物収入額」が含まれる。</t>
    <rPh sb="2" eb="5">
      <t>セイゾウヒン</t>
    </rPh>
    <rPh sb="5" eb="7">
      <t>シュッカ</t>
    </rPh>
    <rPh sb="7" eb="8">
      <t>ガク</t>
    </rPh>
    <rPh sb="8" eb="9">
      <t>トウ</t>
    </rPh>
    <rPh sb="10" eb="12">
      <t>ソウガク</t>
    </rPh>
    <rPh sb="18" eb="20">
      <t>ハイブツ</t>
    </rPh>
    <rPh sb="20" eb="22">
      <t>シュウニュウ</t>
    </rPh>
    <rPh sb="22" eb="23">
      <t>ガク</t>
    </rPh>
    <rPh sb="25" eb="26">
      <t>フク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</si>
  <si>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</si>
  <si>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3"/>
  </si>
  <si>
    <t>加工賃収入額</t>
    <rPh sb="0" eb="3">
      <t>カコウチン</t>
    </rPh>
    <rPh sb="3" eb="5">
      <t>シュウニュウ</t>
    </rPh>
    <rPh sb="5" eb="6">
      <t>ガク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</si>
  <si>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</si>
  <si>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※</t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</si>
  <si>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3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</si>
  <si>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</si>
  <si>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</si>
  <si>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　　製 造 品 出 荷 額 等</t>
    <rPh sb="2" eb="3">
      <t>セイ</t>
    </rPh>
    <rPh sb="4" eb="5">
      <t>ヅクリ</t>
    </rPh>
    <rPh sb="6" eb="7">
      <t>シナ</t>
    </rPh>
    <rPh sb="8" eb="9">
      <t>デ</t>
    </rPh>
    <rPh sb="10" eb="11">
      <t>ニ</t>
    </rPh>
    <rPh sb="12" eb="13">
      <t>ガク</t>
    </rPh>
    <rPh sb="14" eb="15">
      <t>ナド</t>
    </rPh>
    <phoneticPr fontId="3"/>
  </si>
  <si>
    <t>事業
所数</t>
    <rPh sb="0" eb="2">
      <t>ジギョウ</t>
    </rPh>
    <rPh sb="3" eb="4">
      <t>ショ</t>
    </rPh>
    <rPh sb="4" eb="5">
      <t>スウ</t>
    </rPh>
    <phoneticPr fontId="3"/>
  </si>
  <si>
    <t>第４表　　　産業中分類、従業者規模別製造品出荷額等総額及び支出額（4人以上事業所）　</t>
    <rPh sb="0" eb="1">
      <t>ダイ</t>
    </rPh>
    <rPh sb="2" eb="3">
      <t>ヒョウ</t>
    </rPh>
    <rPh sb="6" eb="8">
      <t>サンギョウ</t>
    </rPh>
    <rPh sb="8" eb="9">
      <t>チュウ</t>
    </rPh>
    <rPh sb="9" eb="11">
      <t>ブンルイ</t>
    </rPh>
    <rPh sb="12" eb="15">
      <t>ジュウギョウシャ</t>
    </rPh>
    <rPh sb="15" eb="17">
      <t>キボ</t>
    </rPh>
    <rPh sb="17" eb="18">
      <t>ベツ</t>
    </rPh>
    <rPh sb="18" eb="21">
      <t>セイゾウヒン</t>
    </rPh>
    <rPh sb="21" eb="23">
      <t>シュッカ</t>
    </rPh>
    <rPh sb="23" eb="24">
      <t>ガク</t>
    </rPh>
    <rPh sb="24" eb="25">
      <t>トウ</t>
    </rPh>
    <rPh sb="25" eb="27">
      <t>ソウガク</t>
    </rPh>
    <rPh sb="27" eb="28">
      <t>オヨ</t>
    </rPh>
    <rPh sb="34" eb="35">
      <t>ニン</t>
    </rPh>
    <rPh sb="35" eb="37">
      <t>イジョウ</t>
    </rPh>
    <rPh sb="37" eb="40">
      <t>ジギョウショ</t>
    </rPh>
    <phoneticPr fontId="3"/>
  </si>
  <si>
    <t>　※2 製造品出荷額等の総額は、「くず・廃物収入額」が含まれる。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ソウガク</t>
    </rPh>
    <rPh sb="20" eb="22">
      <t>ハイブツ</t>
    </rPh>
    <rPh sb="22" eb="24">
      <t>シュウニュウ</t>
    </rPh>
    <rPh sb="24" eb="25">
      <t>ガク</t>
    </rPh>
    <rPh sb="27" eb="28">
      <t>フク</t>
    </rPh>
    <phoneticPr fontId="3"/>
  </si>
  <si>
    <t>　※1 常用労働者数には、別経営の事業所からの出向、又は派遣の労働者が含まれる。</t>
    <rPh sb="4" eb="6">
      <t>ジョウヨウ</t>
    </rPh>
    <rPh sb="6" eb="9">
      <t>ロウドウシャ</t>
    </rPh>
    <rPh sb="9" eb="10">
      <t>スウ</t>
    </rPh>
    <rPh sb="13" eb="14">
      <t>ベツ</t>
    </rPh>
    <rPh sb="14" eb="16">
      <t>ケイエイ</t>
    </rPh>
    <rPh sb="17" eb="20">
      <t>ジギョウショ</t>
    </rPh>
    <rPh sb="23" eb="25">
      <t>シュッコウ</t>
    </rPh>
    <rPh sb="26" eb="27">
      <t>マタ</t>
    </rPh>
    <rPh sb="28" eb="30">
      <t>ハケン</t>
    </rPh>
    <rPh sb="31" eb="34">
      <t>ロウドウシャ</t>
    </rPh>
    <rPh sb="35" eb="36">
      <t>フク</t>
    </rPh>
    <phoneticPr fontId="3"/>
  </si>
  <si>
    <t>500～</t>
    <phoneticPr fontId="2"/>
  </si>
  <si>
    <t>30～</t>
    <phoneticPr fontId="2"/>
  </si>
  <si>
    <t>製造品出荷額</t>
  </si>
  <si>
    <t>※2</t>
    <phoneticPr fontId="2"/>
  </si>
  <si>
    <t>１人当たり
平均給与額
②／①</t>
    <rPh sb="0" eb="2">
      <t>ヒトリ</t>
    </rPh>
    <rPh sb="2" eb="3">
      <t>ア</t>
    </rPh>
    <rPh sb="6" eb="8">
      <t>ヘイキン</t>
    </rPh>
    <rPh sb="8" eb="10">
      <t>キュウヨ</t>
    </rPh>
    <rPh sb="10" eb="11">
      <t>ガク</t>
    </rPh>
    <phoneticPr fontId="3"/>
  </si>
  <si>
    <t>減価償却額</t>
    <rPh sb="0" eb="2">
      <t>ゲンカ</t>
    </rPh>
    <rPh sb="2" eb="4">
      <t>ショウキャク</t>
    </rPh>
    <rPh sb="4" eb="5">
      <t>ガク</t>
    </rPh>
    <phoneticPr fontId="3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</si>
  <si>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3"/>
  </si>
  <si>
    <t>現金給与
総額②</t>
    <rPh sb="0" eb="2">
      <t>ゲンキン</t>
    </rPh>
    <rPh sb="2" eb="4">
      <t>キュウヨ</t>
    </rPh>
    <rPh sb="5" eb="7">
      <t>ソウガク</t>
    </rPh>
    <phoneticPr fontId="3"/>
  </si>
  <si>
    <t>※1
常用
労働者①</t>
    <rPh sb="3" eb="5">
      <t>ジョウヨウ</t>
    </rPh>
    <rPh sb="6" eb="9">
      <t>ロウドウシャ</t>
    </rPh>
    <phoneticPr fontId="2"/>
  </si>
  <si>
    <t>第５表　　　産業中分類、従業者規模別製造品出荷額等総額及び支出額等（１０人以上事業所）　</t>
    <rPh sb="0" eb="1">
      <t>ダイ</t>
    </rPh>
    <rPh sb="2" eb="3">
      <t>ヒョウ</t>
    </rPh>
    <phoneticPr fontId="3"/>
  </si>
  <si>
    <t>園田</t>
    <rPh sb="0" eb="2">
      <t>ソノダ</t>
    </rPh>
    <phoneticPr fontId="3"/>
  </si>
  <si>
    <t>武庫</t>
    <rPh sb="0" eb="2">
      <t>ムコ</t>
    </rPh>
    <phoneticPr fontId="3"/>
  </si>
  <si>
    <t>立花</t>
    <rPh sb="0" eb="2">
      <t>タチバナ</t>
    </rPh>
    <phoneticPr fontId="3"/>
  </si>
  <si>
    <t>大庄</t>
    <rPh sb="0" eb="2">
      <t>オオショウ</t>
    </rPh>
    <phoneticPr fontId="3"/>
  </si>
  <si>
    <t>小田</t>
    <rPh sb="0" eb="2">
      <t>オダ</t>
    </rPh>
    <phoneticPr fontId="3"/>
  </si>
  <si>
    <t>中央</t>
    <rPh sb="0" eb="2">
      <t>チュウオウ</t>
    </rPh>
    <phoneticPr fontId="2"/>
  </si>
  <si>
    <t>地
区</t>
    <rPh sb="0" eb="1">
      <t>チ</t>
    </rPh>
    <rPh sb="3" eb="4">
      <t>ク</t>
    </rPh>
    <phoneticPr fontId="2"/>
  </si>
  <si>
    <t>従
業
者
規
模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phoneticPr fontId="2"/>
  </si>
  <si>
    <t>年末額</t>
    <rPh sb="0" eb="2">
      <t>ネンマツ</t>
    </rPh>
    <rPh sb="2" eb="3">
      <t>ガク</t>
    </rPh>
    <phoneticPr fontId="3"/>
  </si>
  <si>
    <t>年初額</t>
    <rPh sb="0" eb="2">
      <t>ネンショ</t>
    </rPh>
    <rPh sb="2" eb="3">
      <t>ガク</t>
    </rPh>
    <phoneticPr fontId="3"/>
  </si>
  <si>
    <t>その他の
収入額</t>
    <rPh sb="2" eb="3">
      <t>タ</t>
    </rPh>
    <rPh sb="5" eb="7">
      <t>シュウニュウ</t>
    </rPh>
    <rPh sb="7" eb="8">
      <t>ガク</t>
    </rPh>
    <phoneticPr fontId="3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</si>
  <si>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3"/>
  </si>
  <si>
    <t>加工賃
収入額</t>
    <rPh sb="0" eb="3">
      <t>カコウチン</t>
    </rPh>
    <rPh sb="4" eb="6">
      <t>シュウニュウ</t>
    </rPh>
    <rPh sb="6" eb="7">
      <t>ガク</t>
    </rPh>
    <phoneticPr fontId="3"/>
  </si>
  <si>
    <t>製造品
出荷額</t>
    <rPh sb="0" eb="3">
      <t>セイゾウヒン</t>
    </rPh>
    <rPh sb="4" eb="6">
      <t>シュッカ</t>
    </rPh>
    <rPh sb="6" eb="7">
      <t>ガク</t>
    </rPh>
    <phoneticPr fontId="3"/>
  </si>
  <si>
    <t>付加
価値率
（％）</t>
    <rPh sb="0" eb="1">
      <t>ツキ</t>
    </rPh>
    <rPh sb="1" eb="2">
      <t>カ</t>
    </rPh>
    <rPh sb="3" eb="5">
      <t>カチ</t>
    </rPh>
    <rPh sb="5" eb="6">
      <t>リツ</t>
    </rPh>
    <phoneticPr fontId="3"/>
  </si>
  <si>
    <t>付加
価値額</t>
    <rPh sb="0" eb="2">
      <t>フカ</t>
    </rPh>
    <rPh sb="3" eb="5">
      <t>カチ</t>
    </rPh>
    <rPh sb="5" eb="6">
      <t>ガク</t>
    </rPh>
    <phoneticPr fontId="3"/>
  </si>
  <si>
    <t>減価
償却費</t>
    <rPh sb="0" eb="2">
      <t>ゲンカ</t>
    </rPh>
    <rPh sb="3" eb="5">
      <t>ショウキャク</t>
    </rPh>
    <rPh sb="5" eb="6">
      <t>ヒ</t>
    </rPh>
    <phoneticPr fontId="3"/>
  </si>
  <si>
    <t>原材料
使用額等
総額</t>
    <rPh sb="0" eb="3">
      <t>ゲンザイリョウ</t>
    </rPh>
    <rPh sb="4" eb="6">
      <t>シヨウ</t>
    </rPh>
    <rPh sb="6" eb="7">
      <t>ガク</t>
    </rPh>
    <rPh sb="7" eb="8">
      <t>ナド</t>
    </rPh>
    <rPh sb="9" eb="11">
      <t>ソウガク</t>
    </rPh>
    <phoneticPr fontId="3"/>
  </si>
  <si>
    <t>生産額</t>
    <rPh sb="0" eb="3">
      <t>セイサンガク</t>
    </rPh>
    <phoneticPr fontId="3"/>
  </si>
  <si>
    <t>製造品在庫額＋
半製品・仕掛品在庫額</t>
    <rPh sb="0" eb="3">
      <t>セイゾウヒン</t>
    </rPh>
    <rPh sb="3" eb="5">
      <t>ザイコ</t>
    </rPh>
    <rPh sb="5" eb="6">
      <t>ガク</t>
    </rPh>
    <rPh sb="8" eb="11">
      <t>ハンセイヒン</t>
    </rPh>
    <rPh sb="12" eb="14">
      <t>シカケ</t>
    </rPh>
    <rPh sb="14" eb="15">
      <t>ヒン</t>
    </rPh>
    <rPh sb="15" eb="17">
      <t>ザイコ</t>
    </rPh>
    <rPh sb="17" eb="18">
      <t>ガク</t>
    </rPh>
    <phoneticPr fontId="3"/>
  </si>
  <si>
    <t>第６表　　　産業中分類、従業者規模、地区別製造品出荷額等、生産額及び付加価値額等（30人以上事業所）</t>
    <rPh sb="0" eb="1">
      <t>ダイ</t>
    </rPh>
    <rPh sb="2" eb="3">
      <t>ヒョウ</t>
    </rPh>
    <rPh sb="43" eb="44">
      <t>ニン</t>
    </rPh>
    <rPh sb="44" eb="46">
      <t>イジョウ</t>
    </rPh>
    <rPh sb="46" eb="49">
      <t>ジギョウショ</t>
    </rPh>
    <phoneticPr fontId="3"/>
  </si>
  <si>
    <t>　※常用労働者数には、別経営の事業所からの出向、又は派遣の労働者が含まれる。</t>
    <rPh sb="2" eb="4">
      <t>ジョウヨウ</t>
    </rPh>
    <rPh sb="4" eb="7">
      <t>ロウドウシャ</t>
    </rPh>
    <rPh sb="7" eb="8">
      <t>スウ</t>
    </rPh>
    <rPh sb="11" eb="12">
      <t>ベツ</t>
    </rPh>
    <rPh sb="12" eb="14">
      <t>ケイエイ</t>
    </rPh>
    <rPh sb="15" eb="18">
      <t>ジギョウショ</t>
    </rPh>
    <rPh sb="21" eb="23">
      <t>シュッコウ</t>
    </rPh>
    <rPh sb="24" eb="25">
      <t>マタ</t>
    </rPh>
    <rPh sb="26" eb="28">
      <t>ハケン</t>
    </rPh>
    <rPh sb="29" eb="32">
      <t>ロウドウシャ</t>
    </rPh>
    <rPh sb="33" eb="34">
      <t>フク</t>
    </rPh>
    <phoneticPr fontId="3"/>
  </si>
  <si>
    <t>転売商品の
仕入額</t>
    <rPh sb="8" eb="9">
      <t>ガク</t>
    </rPh>
    <phoneticPr fontId="3"/>
  </si>
  <si>
    <t>製造関連
外注費</t>
    <rPh sb="7" eb="8">
      <t>ヒ</t>
    </rPh>
    <phoneticPr fontId="3"/>
  </si>
  <si>
    <t>委託生産費</t>
    <rPh sb="0" eb="2">
      <t>イタク</t>
    </rPh>
    <rPh sb="2" eb="5">
      <t>セイサンヒ</t>
    </rPh>
    <phoneticPr fontId="3"/>
  </si>
  <si>
    <t>電力</t>
    <rPh sb="0" eb="2">
      <t>デンリョク</t>
    </rPh>
    <phoneticPr fontId="3"/>
  </si>
  <si>
    <t>燃料</t>
    <rPh sb="0" eb="2">
      <t>ネンリョウ</t>
    </rPh>
    <phoneticPr fontId="3"/>
  </si>
  <si>
    <t>原材料</t>
    <rPh sb="0" eb="3">
      <t>ゲンザイリョウ</t>
    </rPh>
    <phoneticPr fontId="3"/>
  </si>
  <si>
    <t>合計①</t>
    <rPh sb="0" eb="2">
      <t>ゴウケイ</t>
    </rPh>
    <phoneticPr fontId="3"/>
  </si>
  <si>
    <t>①＋②</t>
  </si>
  <si>
    <t>１人当たり平均
給与額</t>
    <rPh sb="0" eb="2">
      <t>ヒトリ</t>
    </rPh>
    <rPh sb="2" eb="3">
      <t>ア</t>
    </rPh>
    <rPh sb="5" eb="7">
      <t>ヘイキン</t>
    </rPh>
    <rPh sb="8" eb="10">
      <t>キュウヨ</t>
    </rPh>
    <rPh sb="10" eb="11">
      <t>ガク</t>
    </rPh>
    <phoneticPr fontId="3"/>
  </si>
  <si>
    <t>現金
給与率（％）</t>
    <rPh sb="0" eb="2">
      <t>ゲンキン</t>
    </rPh>
    <rPh sb="3" eb="5">
      <t>キュウヨ</t>
    </rPh>
    <rPh sb="5" eb="6">
      <t>リツ</t>
    </rPh>
    <phoneticPr fontId="3"/>
  </si>
  <si>
    <t>原材料
使用率（％）</t>
    <rPh sb="0" eb="3">
      <t>ゲンザイリョウ</t>
    </rPh>
    <rPh sb="4" eb="6">
      <t>シヨウ</t>
    </rPh>
    <rPh sb="6" eb="7">
      <t>リツ</t>
    </rPh>
    <phoneticPr fontId="3"/>
  </si>
  <si>
    <t>現金給与
総額②</t>
    <rPh sb="0" eb="2">
      <t>ゲンキン</t>
    </rPh>
    <rPh sb="2" eb="4">
      <t>キュウヨ</t>
    </rPh>
    <rPh sb="5" eb="6">
      <t>ソウ</t>
    </rPh>
    <rPh sb="6" eb="7">
      <t>ガク</t>
    </rPh>
    <phoneticPr fontId="3"/>
  </si>
  <si>
    <t>　　原 材 料 使 用 額 等</t>
    <rPh sb="2" eb="3">
      <t>ハラ</t>
    </rPh>
    <rPh sb="4" eb="5">
      <t>ザイ</t>
    </rPh>
    <rPh sb="6" eb="7">
      <t>リョウ</t>
    </rPh>
    <rPh sb="8" eb="9">
      <t>ツカ</t>
    </rPh>
    <rPh sb="10" eb="11">
      <t>ヨウ</t>
    </rPh>
    <rPh sb="12" eb="13">
      <t>ガク</t>
    </rPh>
    <rPh sb="14" eb="15">
      <t>ナド</t>
    </rPh>
    <phoneticPr fontId="3"/>
  </si>
  <si>
    <t>総額</t>
    <rPh sb="0" eb="2">
      <t>ソウガク</t>
    </rPh>
    <phoneticPr fontId="3"/>
  </si>
  <si>
    <r>
      <rPr>
        <sz val="10"/>
        <rFont val="ＭＳ Ｐ明朝"/>
        <family val="1"/>
        <charset val="128"/>
      </rPr>
      <t>常用労働者数</t>
    </r>
    <r>
      <rPr>
        <sz val="11"/>
        <rFont val="ＭＳ Ｐ明朝"/>
        <family val="1"/>
        <charset val="128"/>
      </rPr>
      <t xml:space="preserve">
※</t>
    </r>
    <rPh sb="0" eb="1">
      <t>ツネ</t>
    </rPh>
    <rPh sb="1" eb="2">
      <t>ヨウ</t>
    </rPh>
    <rPh sb="2" eb="5">
      <t>ロウドウシャ</t>
    </rPh>
    <rPh sb="5" eb="6">
      <t>スウ</t>
    </rPh>
    <phoneticPr fontId="3"/>
  </si>
  <si>
    <t>（金額単位　　万円）</t>
    <rPh sb="1" eb="3">
      <t>キンガク</t>
    </rPh>
    <rPh sb="3" eb="5">
      <t>タンイ</t>
    </rPh>
    <rPh sb="7" eb="9">
      <t>マンエン</t>
    </rPh>
    <phoneticPr fontId="3"/>
  </si>
  <si>
    <t>第７表　　　産業中分類、従業者規模、地区別原材料使用額等及び現金給与総額等（30人以上事業所）</t>
    <rPh sb="0" eb="1">
      <t>ダイ</t>
    </rPh>
    <rPh sb="2" eb="3">
      <t>ヒョウ</t>
    </rPh>
    <rPh sb="40" eb="41">
      <t>ニン</t>
    </rPh>
    <rPh sb="41" eb="43">
      <t>イジョウ</t>
    </rPh>
    <rPh sb="43" eb="46">
      <t>ジギョウショ</t>
    </rPh>
    <phoneticPr fontId="3"/>
  </si>
  <si>
    <t>年末／
年初（％）</t>
    <rPh sb="0" eb="2">
      <t>ネンマツ</t>
    </rPh>
    <rPh sb="4" eb="6">
      <t>ネンショ</t>
    </rPh>
    <phoneticPr fontId="3"/>
  </si>
  <si>
    <t>年末</t>
    <rPh sb="0" eb="2">
      <t>ネンマツ</t>
    </rPh>
    <phoneticPr fontId="3"/>
  </si>
  <si>
    <t>年初</t>
    <rPh sb="0" eb="2">
      <t>ネンショ</t>
    </rPh>
    <phoneticPr fontId="3"/>
  </si>
  <si>
    <t>半製品・仕掛品</t>
    <rPh sb="0" eb="3">
      <t>ハンセイヒン</t>
    </rPh>
    <rPh sb="4" eb="6">
      <t>シカケ</t>
    </rPh>
    <rPh sb="6" eb="7">
      <t>ヒン</t>
    </rPh>
    <phoneticPr fontId="3"/>
  </si>
  <si>
    <t>原材料・燃料</t>
    <rPh sb="0" eb="3">
      <t>ゲンザイリョウ</t>
    </rPh>
    <rPh sb="4" eb="6">
      <t>ネンリョウ</t>
    </rPh>
    <phoneticPr fontId="3"/>
  </si>
  <si>
    <t>製　造　品</t>
    <rPh sb="0" eb="1">
      <t>セイ</t>
    </rPh>
    <rPh sb="2" eb="3">
      <t>ヅクリ</t>
    </rPh>
    <rPh sb="4" eb="5">
      <t>シナ</t>
    </rPh>
    <phoneticPr fontId="3"/>
  </si>
  <si>
    <t>総　　額</t>
    <rPh sb="0" eb="1">
      <t>フサ</t>
    </rPh>
    <rPh sb="3" eb="4">
      <t>ガク</t>
    </rPh>
    <phoneticPr fontId="3"/>
  </si>
  <si>
    <t xml:space="preserve"> （30人以上事業所）</t>
    <phoneticPr fontId="2"/>
  </si>
  <si>
    <t>第８表　　　産業中分類、従業者規模、地区別製造品、原材料・燃料及び半製品・仕掛品在庫額</t>
    <rPh sb="0" eb="1">
      <t>ダイ</t>
    </rPh>
    <rPh sb="2" eb="3">
      <t>ヒョウ</t>
    </rPh>
    <phoneticPr fontId="3"/>
  </si>
  <si>
    <t>減少</t>
    <rPh sb="0" eb="2">
      <t>ゲンショウ</t>
    </rPh>
    <phoneticPr fontId="3"/>
  </si>
  <si>
    <t>増加</t>
    <rPh sb="0" eb="2">
      <t>ゾウカ</t>
    </rPh>
    <phoneticPr fontId="3"/>
  </si>
  <si>
    <t>土地</t>
    <rPh sb="0" eb="2">
      <t>トチ</t>
    </rPh>
    <phoneticPr fontId="3"/>
  </si>
  <si>
    <t>建物・機械
・車両等
車両等</t>
    <rPh sb="0" eb="2">
      <t>タテモノ</t>
    </rPh>
    <rPh sb="3" eb="5">
      <t>キカイ</t>
    </rPh>
    <rPh sb="7" eb="9">
      <t>シャリョウ</t>
    </rPh>
    <rPh sb="9" eb="10">
      <t>トウ</t>
    </rPh>
    <rPh sb="12" eb="14">
      <t>シャリョウ</t>
    </rPh>
    <rPh sb="14" eb="15">
      <t>ナド</t>
    </rPh>
    <phoneticPr fontId="3"/>
  </si>
  <si>
    <t>　除却合計</t>
    <rPh sb="1" eb="2">
      <t>ジョ</t>
    </rPh>
    <rPh sb="2" eb="3">
      <t>キャク</t>
    </rPh>
    <rPh sb="3" eb="5">
      <t>ゴウケイ</t>
    </rPh>
    <phoneticPr fontId="3"/>
  </si>
  <si>
    <t>　取得合計</t>
    <rPh sb="1" eb="3">
      <t>シュトク</t>
    </rPh>
    <rPh sb="3" eb="5">
      <t>ゴウケイ</t>
    </rPh>
    <phoneticPr fontId="3"/>
  </si>
  <si>
    <t>建物・機械
・車両等</t>
    <rPh sb="0" eb="2">
      <t>タテモノ</t>
    </rPh>
    <rPh sb="3" eb="5">
      <t>キカイ</t>
    </rPh>
    <rPh sb="7" eb="10">
      <t>シャリョウトウ</t>
    </rPh>
    <phoneticPr fontId="2"/>
  </si>
  <si>
    <t>リース
支払額</t>
    <rPh sb="4" eb="6">
      <t>シハライ</t>
    </rPh>
    <rPh sb="6" eb="7">
      <t>ガク</t>
    </rPh>
    <phoneticPr fontId="3"/>
  </si>
  <si>
    <t>リース
契約額</t>
    <rPh sb="4" eb="6">
      <t>ケイヤク</t>
    </rPh>
    <rPh sb="6" eb="7">
      <t>ガク</t>
    </rPh>
    <phoneticPr fontId="3"/>
  </si>
  <si>
    <t>有形固定資産投資総額</t>
    <rPh sb="0" eb="2">
      <t>ユウケイ</t>
    </rPh>
    <rPh sb="2" eb="4">
      <t>コテイ</t>
    </rPh>
    <rPh sb="4" eb="5">
      <t>シ</t>
    </rPh>
    <rPh sb="5" eb="6">
      <t>サン</t>
    </rPh>
    <rPh sb="6" eb="8">
      <t>トウシ</t>
    </rPh>
    <rPh sb="8" eb="10">
      <t>ソウガク</t>
    </rPh>
    <phoneticPr fontId="3"/>
  </si>
  <si>
    <t>建設仮勘定年間増減</t>
    <rPh sb="0" eb="2">
      <t>ケンセツ</t>
    </rPh>
    <rPh sb="2" eb="5">
      <t>カリカンジョウ</t>
    </rPh>
    <rPh sb="5" eb="7">
      <t>ネンカン</t>
    </rPh>
    <rPh sb="7" eb="9">
      <t>ゾウゲン</t>
    </rPh>
    <phoneticPr fontId="3"/>
  </si>
  <si>
    <t>　有形固定資産年間増減</t>
    <rPh sb="1" eb="3">
      <t>ユウケイ</t>
    </rPh>
    <rPh sb="3" eb="5">
      <t>コテイ</t>
    </rPh>
    <rPh sb="5" eb="7">
      <t>シサン</t>
    </rPh>
    <rPh sb="7" eb="9">
      <t>ネンカン</t>
    </rPh>
    <rPh sb="9" eb="11">
      <t>ゾウゲン</t>
    </rPh>
    <phoneticPr fontId="3"/>
  </si>
  <si>
    <t>　　有形固定資産年初現在高</t>
    <rPh sb="2" eb="4">
      <t>ユウケイ</t>
    </rPh>
    <rPh sb="4" eb="6">
      <t>コテイ</t>
    </rPh>
    <rPh sb="6" eb="8">
      <t>シサン</t>
    </rPh>
    <rPh sb="8" eb="10">
      <t>ネンショ</t>
    </rPh>
    <rPh sb="10" eb="12">
      <t>ゲンザイ</t>
    </rPh>
    <rPh sb="12" eb="13">
      <t>タカ</t>
    </rPh>
    <phoneticPr fontId="3"/>
  </si>
  <si>
    <t>第９表　　　産業中分類、従業者規模、地区別有形固定資産（３０人以上事業所）</t>
    <rPh sb="0" eb="1">
      <t>ダイ</t>
    </rPh>
    <rPh sb="2" eb="3">
      <t>ヒョウ</t>
    </rPh>
    <phoneticPr fontId="3"/>
  </si>
  <si>
    <t>上水道</t>
    <rPh sb="0" eb="3">
      <t>ジョウスイドウ</t>
    </rPh>
    <phoneticPr fontId="3"/>
  </si>
  <si>
    <t>工業用水道</t>
    <rPh sb="0" eb="2">
      <t>コウギョウ</t>
    </rPh>
    <rPh sb="2" eb="4">
      <t>ヨウスイ</t>
    </rPh>
    <rPh sb="4" eb="5">
      <t>ミチ</t>
    </rPh>
    <phoneticPr fontId="3"/>
  </si>
  <si>
    <t>回収水</t>
    <rPh sb="0" eb="2">
      <t>カイシュウ</t>
    </rPh>
    <rPh sb="2" eb="3">
      <t>スイ</t>
    </rPh>
    <phoneticPr fontId="3"/>
  </si>
  <si>
    <t>井戸水</t>
    <rPh sb="0" eb="2">
      <t>イド</t>
    </rPh>
    <rPh sb="2" eb="3">
      <t>スイ</t>
    </rPh>
    <phoneticPr fontId="3"/>
  </si>
  <si>
    <t>公共用水道</t>
    <rPh sb="0" eb="3">
      <t>コウキョウヨウ</t>
    </rPh>
    <rPh sb="3" eb="5">
      <t>スイドウ</t>
    </rPh>
    <phoneticPr fontId="3"/>
  </si>
  <si>
    <t>海水</t>
    <rPh sb="0" eb="2">
      <t>カイスイ</t>
    </rPh>
    <phoneticPr fontId="3"/>
  </si>
  <si>
    <t>淡水合計</t>
    <rPh sb="0" eb="2">
      <t>タンスイ</t>
    </rPh>
    <rPh sb="2" eb="4">
      <t>ゴウケイ</t>
    </rPh>
    <phoneticPr fontId="3"/>
  </si>
  <si>
    <t>　　水源別工業用水（立方メートル）</t>
    <rPh sb="2" eb="4">
      <t>スイゲン</t>
    </rPh>
    <rPh sb="4" eb="5">
      <t>ベツ</t>
    </rPh>
    <rPh sb="5" eb="7">
      <t>コウギョウ</t>
    </rPh>
    <rPh sb="7" eb="9">
      <t>ヨウスイ</t>
    </rPh>
    <rPh sb="10" eb="12">
      <t>リッポウ</t>
    </rPh>
    <phoneticPr fontId="3"/>
  </si>
  <si>
    <t>延べ建築面積
（平方メートル）</t>
    <rPh sb="0" eb="1">
      <t>ノ</t>
    </rPh>
    <rPh sb="2" eb="4">
      <t>ケンチク</t>
    </rPh>
    <rPh sb="4" eb="6">
      <t>メンセキ</t>
    </rPh>
    <rPh sb="8" eb="10">
      <t>ヘイホウ</t>
    </rPh>
    <phoneticPr fontId="3"/>
  </si>
  <si>
    <t>事業所建築面積
（平方メートル）</t>
    <rPh sb="0" eb="3">
      <t>ジギョウショ</t>
    </rPh>
    <rPh sb="3" eb="5">
      <t>ケンチク</t>
    </rPh>
    <rPh sb="5" eb="7">
      <t>メンセキ</t>
    </rPh>
    <rPh sb="9" eb="11">
      <t>ヘイホウ</t>
    </rPh>
    <phoneticPr fontId="3"/>
  </si>
  <si>
    <t>事業所敷地面積
（平方メートル）</t>
    <rPh sb="0" eb="3">
      <t>ジギョウショ</t>
    </rPh>
    <rPh sb="3" eb="5">
      <t>シキチ</t>
    </rPh>
    <rPh sb="5" eb="7">
      <t>メンセキ</t>
    </rPh>
    <rPh sb="9" eb="11">
      <t>ヘイホウ</t>
    </rPh>
    <phoneticPr fontId="3"/>
  </si>
  <si>
    <t>製造品出荷額等
 （万円）</t>
    <rPh sb="0" eb="3">
      <t>セイゾウヒン</t>
    </rPh>
    <rPh sb="3" eb="5">
      <t>シュッカ</t>
    </rPh>
    <rPh sb="5" eb="6">
      <t>ガク</t>
    </rPh>
    <rPh sb="6" eb="7">
      <t>ナド</t>
    </rPh>
    <rPh sb="10" eb="12">
      <t>マンエン</t>
    </rPh>
    <phoneticPr fontId="3"/>
  </si>
  <si>
    <t>産 業 中 分 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3"/>
  </si>
  <si>
    <t>（30人以上事業所）</t>
  </si>
  <si>
    <t>第１０表　　産業中分類、従業者規模、地区別敷地面積及び工業用水の水源別一日当たりの用水量</t>
    <rPh sb="41" eb="43">
      <t>ヨウスイ</t>
    </rPh>
    <rPh sb="43" eb="44">
      <t>リョウ</t>
    </rPh>
    <phoneticPr fontId="2"/>
  </si>
  <si>
    <t xml:space="preserve">西立花町⑤ </t>
  </si>
  <si>
    <t xml:space="preserve">浜 </t>
  </si>
  <si>
    <t xml:space="preserve">大島 </t>
  </si>
  <si>
    <t xml:space="preserve">潮江 </t>
  </si>
  <si>
    <t xml:space="preserve">大庄北 </t>
  </si>
  <si>
    <t xml:space="preserve">名神町④ </t>
  </si>
  <si>
    <t xml:space="preserve">大庄西町 </t>
  </si>
  <si>
    <t xml:space="preserve">大物町③ </t>
  </si>
  <si>
    <t xml:space="preserve">稲葉荘 </t>
  </si>
  <si>
    <t xml:space="preserve">下坂部② </t>
  </si>
  <si>
    <t xml:space="preserve">平左衛門町 </t>
  </si>
  <si>
    <t xml:space="preserve">次屋 </t>
  </si>
  <si>
    <t xml:space="preserve">丸島町 </t>
  </si>
  <si>
    <t xml:space="preserve">久々知 </t>
  </si>
  <si>
    <t xml:space="preserve">大浜町 </t>
  </si>
  <si>
    <t xml:space="preserve">久々知西町 </t>
  </si>
  <si>
    <t xml:space="preserve">鶴町 </t>
  </si>
  <si>
    <t>【小田 総数】</t>
    <rPh sb="1" eb="3">
      <t>オダ</t>
    </rPh>
    <rPh sb="4" eb="6">
      <t>ソウスウ</t>
    </rPh>
    <phoneticPr fontId="3"/>
  </si>
  <si>
    <t xml:space="preserve">中浜町 </t>
  </si>
  <si>
    <t xml:space="preserve">元浜町 </t>
  </si>
  <si>
    <t>　※</t>
    <phoneticPr fontId="2"/>
  </si>
  <si>
    <t xml:space="preserve">武庫川町 </t>
  </si>
  <si>
    <t xml:space="preserve">道意町 </t>
  </si>
  <si>
    <t xml:space="preserve">築地 </t>
  </si>
  <si>
    <t xml:space="preserve">武庫之荘本町⑭ </t>
    <phoneticPr fontId="2"/>
  </si>
  <si>
    <t xml:space="preserve">大庄中通 </t>
  </si>
  <si>
    <t xml:space="preserve">扶桑町 </t>
  </si>
  <si>
    <t xml:space="preserve">南武庫之荘⑬ </t>
    <phoneticPr fontId="2"/>
  </si>
  <si>
    <t xml:space="preserve">崇徳院 </t>
  </si>
  <si>
    <t xml:space="preserve">昭和通 </t>
  </si>
  <si>
    <t xml:space="preserve">水堂町⑫ </t>
    <phoneticPr fontId="2"/>
  </si>
  <si>
    <t xml:space="preserve">浜田町 </t>
  </si>
  <si>
    <t xml:space="preserve">大物町① </t>
  </si>
  <si>
    <t>常松</t>
    <rPh sb="0" eb="2">
      <t>ツネマツ</t>
    </rPh>
    <phoneticPr fontId="2"/>
  </si>
  <si>
    <t>【大庄 総数】</t>
    <rPh sb="1" eb="2">
      <t>ダイ</t>
    </rPh>
    <rPh sb="2" eb="3">
      <t>ショウ</t>
    </rPh>
    <rPh sb="4" eb="6">
      <t>ソウスウ</t>
    </rPh>
    <phoneticPr fontId="3"/>
  </si>
  <si>
    <t xml:space="preserve">北大物町 </t>
  </si>
  <si>
    <t xml:space="preserve">西昆陽 </t>
  </si>
  <si>
    <t xml:space="preserve">東難波町 </t>
  </si>
  <si>
    <t xml:space="preserve">武庫之荘 </t>
  </si>
  <si>
    <t xml:space="preserve">西難波町 </t>
  </si>
  <si>
    <t>【武庫 総数】</t>
    <rPh sb="1" eb="3">
      <t>ムコ</t>
    </rPh>
    <rPh sb="4" eb="6">
      <t>ソウスウ</t>
    </rPh>
    <phoneticPr fontId="3"/>
  </si>
  <si>
    <t xml:space="preserve">西長洲町 </t>
  </si>
  <si>
    <t xml:space="preserve">東海岸町 </t>
  </si>
  <si>
    <t>上坂部</t>
    <rPh sb="0" eb="1">
      <t>カミ</t>
    </rPh>
    <rPh sb="1" eb="3">
      <t>サカベ</t>
    </rPh>
    <phoneticPr fontId="2"/>
  </si>
  <si>
    <t xml:space="preserve">金楽寺町 </t>
  </si>
  <si>
    <t xml:space="preserve">東浜町 </t>
  </si>
  <si>
    <t xml:space="preserve">食満 </t>
  </si>
  <si>
    <t xml:space="preserve">西川 </t>
  </si>
  <si>
    <t xml:space="preserve">大高洲町 </t>
  </si>
  <si>
    <t xml:space="preserve">塚口本町⑯ </t>
    <phoneticPr fontId="2"/>
  </si>
  <si>
    <t xml:space="preserve">大西町 </t>
  </si>
  <si>
    <t xml:space="preserve">長洲西通 </t>
  </si>
  <si>
    <t xml:space="preserve">西高洲町 </t>
  </si>
  <si>
    <t xml:space="preserve">瓦宮 </t>
  </si>
  <si>
    <t xml:space="preserve">西立花町⑪ </t>
    <phoneticPr fontId="2"/>
  </si>
  <si>
    <t xml:space="preserve">長洲本通 </t>
  </si>
  <si>
    <t xml:space="preserve">東高洲町 </t>
  </si>
  <si>
    <t xml:space="preserve">御園 </t>
  </si>
  <si>
    <t xml:space="preserve">塚口本町⑩ </t>
  </si>
  <si>
    <t xml:space="preserve">長洲中通 </t>
  </si>
  <si>
    <t xml:space="preserve">西向島町 </t>
  </si>
  <si>
    <t xml:space="preserve">南清水 </t>
  </si>
  <si>
    <t xml:space="preserve">南武庫之荘⑨ </t>
  </si>
  <si>
    <t xml:space="preserve">長洲東通 </t>
  </si>
  <si>
    <t xml:space="preserve">東向島西之町 </t>
  </si>
  <si>
    <t xml:space="preserve">猪名寺 </t>
  </si>
  <si>
    <t xml:space="preserve">水堂町⑧ </t>
  </si>
  <si>
    <t xml:space="preserve">杭瀬南新町 </t>
  </si>
  <si>
    <t xml:space="preserve">東向島東之町 </t>
  </si>
  <si>
    <t xml:space="preserve">椎堂 </t>
  </si>
  <si>
    <t xml:space="preserve">立花町 </t>
  </si>
  <si>
    <t xml:space="preserve">杭瀬寺島 </t>
  </si>
  <si>
    <t xml:space="preserve">中在家町 </t>
  </si>
  <si>
    <t xml:space="preserve">田能 </t>
  </si>
  <si>
    <t xml:space="preserve">尾浜町 </t>
  </si>
  <si>
    <t xml:space="preserve">杭瀬本町 </t>
  </si>
  <si>
    <t xml:space="preserve">西本町 </t>
  </si>
  <si>
    <t xml:space="preserve">小中島 </t>
  </si>
  <si>
    <t xml:space="preserve">三反田町 </t>
  </si>
  <si>
    <t xml:space="preserve">杭瀬北新町 </t>
  </si>
  <si>
    <t xml:space="preserve">南初島町 </t>
  </si>
  <si>
    <t xml:space="preserve">若王寺 </t>
  </si>
  <si>
    <t xml:space="preserve">名神町⑦ </t>
  </si>
  <si>
    <t xml:space="preserve">梶ヶ島 </t>
  </si>
  <si>
    <t xml:space="preserve">北初島町 </t>
  </si>
  <si>
    <t xml:space="preserve">南塚口町⑮ </t>
    <phoneticPr fontId="2"/>
  </si>
  <si>
    <t xml:space="preserve">南塚口町⑥ </t>
  </si>
  <si>
    <t xml:space="preserve">常光寺 </t>
  </si>
  <si>
    <t xml:space="preserve">東初島町 </t>
  </si>
  <si>
    <t xml:space="preserve">東塚口町 </t>
  </si>
  <si>
    <t xml:space="preserve">南七松町 </t>
  </si>
  <si>
    <t xml:space="preserve">善法寺町 </t>
  </si>
  <si>
    <t xml:space="preserve">東本町 </t>
  </si>
  <si>
    <t xml:space="preserve">戸ノ内町 </t>
  </si>
  <si>
    <t xml:space="preserve">七松町 </t>
  </si>
  <si>
    <t xml:space="preserve">額田町 </t>
  </si>
  <si>
    <t xml:space="preserve">南城内 </t>
  </si>
  <si>
    <t xml:space="preserve">東園田町 </t>
  </si>
  <si>
    <t xml:space="preserve">塚口町 </t>
  </si>
  <si>
    <t xml:space="preserve">高田町 </t>
  </si>
  <si>
    <t xml:space="preserve">北城内 </t>
  </si>
  <si>
    <t>【園田 総数】</t>
    <rPh sb="1" eb="3">
      <t>ソノダ</t>
    </rPh>
    <rPh sb="4" eb="6">
      <t>ソウスウ</t>
    </rPh>
    <phoneticPr fontId="3"/>
  </si>
  <si>
    <t>【立花 総数】</t>
    <rPh sb="1" eb="3">
      <t>タチバナ</t>
    </rPh>
    <rPh sb="4" eb="6">
      <t>ソウスウ</t>
    </rPh>
    <phoneticPr fontId="3"/>
  </si>
  <si>
    <t xml:space="preserve">神崎町 </t>
  </si>
  <si>
    <t>【中央 総数】</t>
    <rPh sb="1" eb="3">
      <t>チュウオウ</t>
    </rPh>
    <rPh sb="4" eb="6">
      <t>ソウスウ</t>
    </rPh>
    <phoneticPr fontId="3"/>
  </si>
  <si>
    <t>全　市</t>
    <rPh sb="0" eb="1">
      <t>ゼン</t>
    </rPh>
    <rPh sb="2" eb="3">
      <t>シ</t>
    </rPh>
    <phoneticPr fontId="3"/>
  </si>
  <si>
    <t>出荷額等総額</t>
    <rPh sb="4" eb="6">
      <t>ソウガク</t>
    </rPh>
    <phoneticPr fontId="3"/>
  </si>
  <si>
    <t>従業
者数</t>
    <rPh sb="4" eb="5">
      <t>スウ</t>
    </rPh>
    <phoneticPr fontId="3"/>
  </si>
  <si>
    <t>事業
所数</t>
    <phoneticPr fontId="2"/>
  </si>
  <si>
    <t>町　別</t>
    <rPh sb="0" eb="1">
      <t>マチ</t>
    </rPh>
    <rPh sb="2" eb="3">
      <t>ベツ</t>
    </rPh>
    <phoneticPr fontId="3"/>
  </si>
  <si>
    <t>第１１表　　　町別事業所数、従業者数及び製造品出荷額等総額（4人以上事業所）</t>
    <rPh sb="0" eb="1">
      <t>ダイ</t>
    </rPh>
    <rPh sb="3" eb="4">
      <t>ヒョウ</t>
    </rPh>
    <phoneticPr fontId="3"/>
  </si>
  <si>
    <t>統　　計　　表</t>
    <rPh sb="0" eb="1">
      <t>オサム</t>
    </rPh>
    <rPh sb="3" eb="4">
      <t>ケイ</t>
    </rPh>
    <rPh sb="6" eb="7">
      <t>オモテ</t>
    </rPh>
    <phoneticPr fontId="3"/>
  </si>
  <si>
    <t>検索</t>
    <rPh sb="0" eb="2">
      <t>ケンサク</t>
    </rPh>
    <phoneticPr fontId="2"/>
  </si>
  <si>
    <t>尼崎市の工業</t>
    <rPh sb="0" eb="3">
      <t>アマガサキシ</t>
    </rPh>
    <rPh sb="4" eb="6">
      <t>コウギョウ</t>
    </rPh>
    <phoneticPr fontId="2"/>
  </si>
  <si>
    <t>　　　　http://www.city.amagasaki.hyogo.jp/sogo_annai/toukei/029532.html</t>
    <phoneticPr fontId="2"/>
  </si>
  <si>
    <t>　　　　本誌の内容は、インターネットでもご覧になれます。</t>
    <rPh sb="4" eb="6">
      <t>ホンシ</t>
    </rPh>
    <rPh sb="7" eb="9">
      <t>ナイヨウ</t>
    </rPh>
    <rPh sb="21" eb="22">
      <t>ラン</t>
    </rPh>
    <phoneticPr fontId="2"/>
  </si>
  <si>
    <t>http://www.city.amagasaki.hyogo.jp/</t>
  </si>
  <si>
    <r>
      <t>　　　　発 　行　　　</t>
    </r>
    <r>
      <rPr>
        <sz val="14"/>
        <rFont val="ＭＳ Ｐ明朝"/>
        <family val="1"/>
        <charset val="128"/>
      </rPr>
      <t>尼　　　崎　　　市</t>
    </r>
    <rPh sb="4" eb="8">
      <t>ハッコウ</t>
    </rPh>
    <rPh sb="11" eb="20">
      <t>アマガサキシ</t>
    </rPh>
    <phoneticPr fontId="2"/>
  </si>
  <si>
    <t>電話　（０６）　６４８９－６１５０　　</t>
    <rPh sb="0" eb="2">
      <t>デンワ</t>
    </rPh>
    <phoneticPr fontId="2"/>
  </si>
  <si>
    <t>（尼崎市市政情報センター内）</t>
    <rPh sb="1" eb="4">
      <t>アマガサキシ</t>
    </rPh>
    <rPh sb="4" eb="6">
      <t>シセイ</t>
    </rPh>
    <rPh sb="6" eb="8">
      <t>ジョウホウ</t>
    </rPh>
    <rPh sb="12" eb="13">
      <t>ナイ</t>
    </rPh>
    <phoneticPr fontId="12"/>
  </si>
  <si>
    <t>兵庫県尼崎市東七松町1丁目５番２０号</t>
    <rPh sb="0" eb="3">
      <t>ヒョウゴケン</t>
    </rPh>
    <rPh sb="3" eb="6">
      <t>アマガサキシ</t>
    </rPh>
    <rPh sb="6" eb="7">
      <t>ヒガシ</t>
    </rPh>
    <rPh sb="7" eb="8">
      <t>ナナ</t>
    </rPh>
    <rPh sb="8" eb="9">
      <t>マツ</t>
    </rPh>
    <rPh sb="9" eb="10">
      <t>チョウ</t>
    </rPh>
    <rPh sb="11" eb="13">
      <t>チョウメ</t>
    </rPh>
    <rPh sb="14" eb="15">
      <t>バン</t>
    </rPh>
    <rPh sb="17" eb="18">
      <t>ゴウ</t>
    </rPh>
    <phoneticPr fontId="2"/>
  </si>
  <si>
    <r>
      <t>　　　　編 　集　　　</t>
    </r>
    <r>
      <rPr>
        <sz val="14"/>
        <rFont val="ＭＳ Ｐ明朝"/>
        <family val="1"/>
        <charset val="128"/>
      </rPr>
      <t>尼崎市総務局情報統計担当</t>
    </r>
    <rPh sb="4" eb="8">
      <t>ヘンシュウ</t>
    </rPh>
    <rPh sb="11" eb="14">
      <t>アマガサキシ</t>
    </rPh>
    <rPh sb="14" eb="16">
      <t>ソウム</t>
    </rPh>
    <rPh sb="16" eb="17">
      <t>キョク</t>
    </rPh>
    <rPh sb="17" eb="23">
      <t>ジョ</t>
    </rPh>
    <phoneticPr fontId="2"/>
  </si>
  <si>
    <t>-工業統計調査集計結果－</t>
  </si>
  <si>
    <t>平成２６年　尼崎市の工業</t>
    <rPh sb="0" eb="2">
      <t>ヘイセイ</t>
    </rPh>
    <rPh sb="4" eb="5">
      <t>ネン</t>
    </rPh>
    <rPh sb="6" eb="9">
      <t>アマガサキシ</t>
    </rPh>
    <rPh sb="10" eb="12">
      <t>コウギョウ</t>
    </rPh>
    <phoneticPr fontId="12"/>
  </si>
  <si>
    <t xml:space="preserve">        x</t>
    <phoneticPr fontId="2"/>
  </si>
  <si>
    <t xml:space="preserve">        x</t>
    <phoneticPr fontId="2"/>
  </si>
  <si>
    <t>　　　　平成２８年９月　発行</t>
    <rPh sb="4" eb="6">
      <t>ヘイセイ</t>
    </rPh>
    <rPh sb="8" eb="9">
      <t>ネン</t>
    </rPh>
    <rPh sb="10" eb="11">
      <t>ツキ</t>
    </rPh>
    <rPh sb="12" eb="14">
      <t>ハッコウ</t>
    </rPh>
    <phoneticPr fontId="2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</si>
</sst>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;&quot;△ &quot;0"/>
    <numFmt numFmtId="177" formatCode="0.0_);[Red]\(0.0\)"/>
    <numFmt numFmtId="178" formatCode="#,##0;&quot;△ &quot;#,##0"/>
    <numFmt numFmtId="179" formatCode="#,##0.0;&quot;△ &quot;#,##0.0"/>
    <numFmt numFmtId="180" formatCode="0.0;&quot;△ &quot;0.0"/>
    <numFmt numFmtId="181" formatCode="_ * #,##0.0_ ;_ * \-#,##0.0_ ;_ * &quot;-&quot;?_ ;_ @_ "/>
    <numFmt numFmtId="182" formatCode="\(#,##0\)"/>
    <numFmt numFmtId="183" formatCode="0.0_ "/>
    <numFmt numFmtId="184" formatCode="#,##0_);\(#,##0\)"/>
  </numFmts>
  <fonts count="1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3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36"/>
      <name val="ＭＳ 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11"/>
      <color theme="1" tint="0.249977111117893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81">
    <xf numFmtId="0" fontId="0" fillId="0" borderId="0" xfId="0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2" xfId="0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41" fontId="0" fillId="0" borderId="0" xfId="0" applyNumberForma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1" fontId="0" fillId="0" borderId="0" xfId="0" applyNumberFormat="1" applyBorder="1" applyAlignment="1">
      <alignment horizontal="right" vertical="center"/>
    </xf>
    <xf numFmtId="0" fontId="0" fillId="0" borderId="15" xfId="0" applyBorder="1">
      <alignment vertical="center"/>
    </xf>
    <xf numFmtId="41" fontId="0" fillId="0" borderId="16" xfId="0" applyNumberFormat="1" applyBorder="1" applyAlignment="1">
      <alignment horizontal="right" vertical="center"/>
    </xf>
    <xf numFmtId="41" fontId="0" fillId="0" borderId="15" xfId="0" applyNumberForma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0" xfId="0" applyNumberFormat="1" applyAlignment="1">
      <alignment horizontal="right" vertical="center" wrapText="1"/>
    </xf>
    <xf numFmtId="41" fontId="0" fillId="0" borderId="0" xfId="0" applyNumberFormat="1" applyFill="1" applyAlignment="1">
      <alignment horizontal="right"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41" fontId="0" fillId="0" borderId="1" xfId="0" applyNumberForma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5" xfId="0" applyFont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9" fontId="0" fillId="0" borderId="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0" fontId="0" fillId="0" borderId="10" xfId="0" applyBorder="1" applyAlignment="1">
      <alignment horizontal="center" vertical="center" wrapText="1"/>
    </xf>
    <xf numFmtId="178" fontId="0" fillId="0" borderId="0" xfId="1" applyNumberFormat="1" applyFont="1">
      <alignment vertical="center"/>
    </xf>
    <xf numFmtId="176" fontId="0" fillId="0" borderId="0" xfId="1" applyNumberFormat="1" applyFont="1">
      <alignment vertical="center"/>
    </xf>
    <xf numFmtId="179" fontId="0" fillId="0" borderId="0" xfId="1" applyNumberFormat="1" applyFont="1">
      <alignment vertical="center"/>
    </xf>
    <xf numFmtId="177" fontId="0" fillId="0" borderId="0" xfId="1" applyNumberFormat="1" applyFont="1">
      <alignment vertical="center"/>
    </xf>
    <xf numFmtId="178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4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80" fontId="0" fillId="0" borderId="0" xfId="0" applyNumberFormat="1">
      <alignment vertical="center"/>
    </xf>
    <xf numFmtId="41" fontId="0" fillId="0" borderId="0" xfId="0" applyNumberFormat="1">
      <alignment vertical="center"/>
    </xf>
    <xf numFmtId="49" fontId="0" fillId="0" borderId="15" xfId="0" applyNumberFormat="1" applyFont="1" applyFill="1" applyBorder="1" applyAlignment="1">
      <alignment horizontal="right" vertical="center"/>
    </xf>
    <xf numFmtId="41" fontId="0" fillId="0" borderId="15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81" fontId="0" fillId="0" borderId="15" xfId="0" applyNumberFormat="1" applyFont="1" applyBorder="1" applyAlignment="1">
      <alignment horizontal="right" vertical="center"/>
    </xf>
    <xf numFmtId="182" fontId="0" fillId="0" borderId="15" xfId="0" applyNumberFormat="1" applyFont="1" applyFill="1" applyBorder="1" applyAlignment="1">
      <alignment horizontal="right" vertical="center"/>
    </xf>
    <xf numFmtId="180" fontId="0" fillId="0" borderId="15" xfId="0" applyNumberFormat="1" applyFont="1" applyBorder="1" applyAlignment="1">
      <alignment horizontal="right" vertical="center"/>
    </xf>
    <xf numFmtId="177" fontId="0" fillId="0" borderId="15" xfId="0" applyNumberFormat="1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183" fontId="0" fillId="0" borderId="15" xfId="0" applyNumberFormat="1" applyFont="1" applyBorder="1" applyAlignment="1">
      <alignment horizontal="right" vertical="center"/>
    </xf>
    <xf numFmtId="41" fontId="0" fillId="0" borderId="16" xfId="0" applyNumberFormat="1" applyFont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183" fontId="0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80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 wrapText="1"/>
    </xf>
    <xf numFmtId="3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180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41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0" fontId="0" fillId="0" borderId="3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41" fontId="0" fillId="0" borderId="0" xfId="1" applyNumberFormat="1" applyFont="1" applyFill="1" applyBorder="1">
      <alignment vertical="center"/>
    </xf>
    <xf numFmtId="41" fontId="0" fillId="0" borderId="0" xfId="0" applyNumberFormat="1" applyFill="1" applyBorder="1" applyAlignment="1">
      <alignment horizontal="right" vertical="center"/>
    </xf>
    <xf numFmtId="184" fontId="0" fillId="0" borderId="0" xfId="1" applyNumberFormat="1" applyFont="1" applyFill="1">
      <alignment vertical="center"/>
    </xf>
    <xf numFmtId="41" fontId="0" fillId="0" borderId="0" xfId="1" applyNumberFormat="1" applyFont="1" applyFill="1">
      <alignment vertical="center"/>
    </xf>
    <xf numFmtId="41" fontId="0" fillId="0" borderId="0" xfId="1" applyNumberFormat="1" applyFont="1" applyFill="1" applyAlignment="1">
      <alignment horizontal="right" vertical="center"/>
    </xf>
    <xf numFmtId="41" fontId="0" fillId="0" borderId="0" xfId="0" applyNumberFormat="1" applyFill="1">
      <alignment vertical="center"/>
    </xf>
    <xf numFmtId="41" fontId="0" fillId="0" borderId="1" xfId="0" applyNumberFormat="1" applyFill="1" applyBorder="1" applyAlignment="1">
      <alignment horizontal="right" vertical="center"/>
    </xf>
    <xf numFmtId="182" fontId="0" fillId="0" borderId="0" xfId="0" applyNumberFormat="1" applyFill="1" applyAlignment="1">
      <alignment horizontal="right" vertical="center"/>
    </xf>
    <xf numFmtId="184" fontId="0" fillId="0" borderId="0" xfId="0" applyNumberFormat="1" applyFill="1" applyAlignment="1">
      <alignment horizontal="right" vertical="center"/>
    </xf>
    <xf numFmtId="182" fontId="0" fillId="0" borderId="15" xfId="0" applyNumberFormat="1" applyFill="1" applyBorder="1" applyAlignment="1">
      <alignment horizontal="right" vertical="center"/>
    </xf>
    <xf numFmtId="41" fontId="0" fillId="0" borderId="15" xfId="0" applyNumberFormat="1" applyFill="1" applyBorder="1" applyAlignment="1">
      <alignment horizontal="right" vertical="center"/>
    </xf>
    <xf numFmtId="41" fontId="0" fillId="0" borderId="16" xfId="0" applyNumberFormat="1" applyFill="1" applyBorder="1" applyAlignment="1">
      <alignment horizontal="right" vertical="center"/>
    </xf>
    <xf numFmtId="182" fontId="0" fillId="0" borderId="0" xfId="0" applyNumberForma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6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178" fontId="0" fillId="0" borderId="12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Border="1">
      <alignment vertical="center"/>
    </xf>
    <xf numFmtId="182" fontId="0" fillId="0" borderId="15" xfId="0" applyNumberFormat="1" applyBorder="1">
      <alignment vertical="center"/>
    </xf>
    <xf numFmtId="41" fontId="0" fillId="0" borderId="15" xfId="0" applyNumberFormat="1" applyFill="1" applyBorder="1">
      <alignment vertical="center"/>
    </xf>
    <xf numFmtId="182" fontId="0" fillId="0" borderId="7" xfId="0" applyNumberFormat="1" applyBorder="1">
      <alignment vertical="center"/>
    </xf>
    <xf numFmtId="182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178" fontId="0" fillId="0" borderId="0" xfId="0" applyNumberFormat="1" applyFill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81" fontId="0" fillId="0" borderId="1" xfId="0" applyNumberFormat="1" applyFill="1" applyBorder="1">
      <alignment vertical="center"/>
    </xf>
    <xf numFmtId="41" fontId="0" fillId="0" borderId="1" xfId="0" applyNumberFormat="1" applyFill="1" applyBorder="1">
      <alignment vertical="center"/>
    </xf>
    <xf numFmtId="181" fontId="0" fillId="0" borderId="0" xfId="0" applyNumberFormat="1" applyFill="1">
      <alignment vertical="center"/>
    </xf>
    <xf numFmtId="181" fontId="0" fillId="0" borderId="15" xfId="0" applyNumberFormat="1" applyFill="1" applyBorder="1" applyAlignment="1">
      <alignment horizontal="right" vertical="center"/>
    </xf>
    <xf numFmtId="182" fontId="0" fillId="0" borderId="15" xfId="0" applyNumberFormat="1" applyFill="1" applyBorder="1">
      <alignment vertical="center"/>
    </xf>
    <xf numFmtId="41" fontId="0" fillId="0" borderId="16" xfId="0" applyNumberFormat="1" applyFill="1" applyBorder="1">
      <alignment vertical="center"/>
    </xf>
    <xf numFmtId="181" fontId="0" fillId="0" borderId="0" xfId="0" applyNumberFormat="1" applyFill="1" applyAlignment="1">
      <alignment horizontal="right" vertical="center"/>
    </xf>
    <xf numFmtId="182" fontId="0" fillId="0" borderId="0" xfId="0" applyNumberFormat="1" applyFill="1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181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181" fontId="0" fillId="0" borderId="0" xfId="0" applyNumberFormat="1">
      <alignment vertical="center"/>
    </xf>
    <xf numFmtId="38" fontId="0" fillId="0" borderId="7" xfId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181" fontId="0" fillId="0" borderId="2" xfId="0" applyNumberFormat="1" applyBorder="1">
      <alignment vertical="center"/>
    </xf>
    <xf numFmtId="38" fontId="0" fillId="0" borderId="2" xfId="1" applyFont="1" applyBorder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181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181" fontId="0" fillId="0" borderId="15" xfId="0" applyNumberFormat="1" applyBorder="1" applyAlignment="1">
      <alignment horizontal="right" vertical="center"/>
    </xf>
    <xf numFmtId="38" fontId="0" fillId="0" borderId="15" xfId="1" applyFont="1" applyBorder="1">
      <alignment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>
      <alignment vertical="center"/>
    </xf>
    <xf numFmtId="181" fontId="0" fillId="0" borderId="0" xfId="0" applyNumberFormat="1" applyBorder="1" applyAlignment="1">
      <alignment horizontal="right" vertical="center"/>
    </xf>
    <xf numFmtId="182" fontId="0" fillId="0" borderId="0" xfId="1" applyNumberFormat="1" applyFont="1">
      <alignment vertical="center"/>
    </xf>
    <xf numFmtId="181" fontId="1" fillId="0" borderId="0" xfId="0" applyNumberFormat="1" applyFont="1">
      <alignment vertical="center"/>
    </xf>
    <xf numFmtId="38" fontId="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1" fillId="0" borderId="0" xfId="1" applyFont="1" applyFill="1">
      <alignment vertical="center"/>
    </xf>
    <xf numFmtId="181" fontId="0" fillId="0" borderId="0" xfId="0" applyNumberFormat="1" applyAlignment="1">
      <alignment horizontal="right" vertical="center"/>
    </xf>
    <xf numFmtId="38" fontId="0" fillId="0" borderId="0" xfId="1" applyFont="1" applyFill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Border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top"/>
    </xf>
    <xf numFmtId="38" fontId="4" fillId="0" borderId="2" xfId="1" applyFont="1" applyBorder="1">
      <alignment vertical="center"/>
    </xf>
    <xf numFmtId="41" fontId="0" fillId="0" borderId="2" xfId="0" applyNumberFormat="1" applyBorder="1">
      <alignment vertical="center"/>
    </xf>
    <xf numFmtId="184" fontId="0" fillId="0" borderId="15" xfId="0" applyNumberFormat="1" applyFill="1" applyBorder="1">
      <alignment vertical="center"/>
    </xf>
    <xf numFmtId="41" fontId="0" fillId="0" borderId="16" xfId="0" applyNumberFormat="1" applyBorder="1">
      <alignment vertical="center"/>
    </xf>
    <xf numFmtId="182" fontId="0" fillId="0" borderId="0" xfId="0" applyNumberFormat="1">
      <alignment vertical="center"/>
    </xf>
    <xf numFmtId="184" fontId="0" fillId="0" borderId="0" xfId="0" applyNumberFormat="1">
      <alignment vertical="center"/>
    </xf>
    <xf numFmtId="181" fontId="1" fillId="0" borderId="0" xfId="0" applyNumberFormat="1" applyFont="1" applyFill="1" applyAlignment="1">
      <alignment horizontal="right" vertical="center"/>
    </xf>
    <xf numFmtId="41" fontId="1" fillId="0" borderId="0" xfId="0" applyNumberFormat="1" applyFont="1" applyFill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/>
    </xf>
    <xf numFmtId="41" fontId="0" fillId="0" borderId="1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4" fillId="0" borderId="6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8" xfId="0" applyFill="1" applyBorder="1">
      <alignment vertical="center"/>
    </xf>
    <xf numFmtId="41" fontId="0" fillId="0" borderId="19" xfId="0" applyNumberFormat="1" applyFill="1" applyBorder="1">
      <alignment vertical="center"/>
    </xf>
    <xf numFmtId="0" fontId="6" fillId="0" borderId="0" xfId="0" applyFont="1" applyFill="1" applyBorder="1">
      <alignment vertical="center"/>
    </xf>
    <xf numFmtId="182" fontId="0" fillId="0" borderId="19" xfId="0" applyNumberFormat="1" applyFill="1" applyBorder="1">
      <alignment vertical="center"/>
    </xf>
    <xf numFmtId="0" fontId="0" fillId="0" borderId="20" xfId="0" applyFill="1" applyBorder="1">
      <alignment vertical="center"/>
    </xf>
    <xf numFmtId="0" fontId="0" fillId="0" borderId="2" xfId="0" applyFill="1" applyBorder="1">
      <alignment vertical="center"/>
    </xf>
    <xf numFmtId="41" fontId="0" fillId="0" borderId="19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 shrinkToFit="1"/>
    </xf>
    <xf numFmtId="182" fontId="0" fillId="0" borderId="19" xfId="0" applyNumberFormat="1" applyFill="1" applyBorder="1" applyAlignment="1">
      <alignment horizontal="right" vertical="center"/>
    </xf>
    <xf numFmtId="0" fontId="0" fillId="0" borderId="5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2" xfId="0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3" xfId="0" applyBorder="1">
      <alignment vertical="center"/>
    </xf>
    <xf numFmtId="0" fontId="0" fillId="0" borderId="0" xfId="0" applyAlignment="1">
      <alignment horizontal="center" vertical="top"/>
    </xf>
    <xf numFmtId="0" fontId="14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181" fontId="0" fillId="0" borderId="0" xfId="0" applyNumberFormat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>
      <alignment vertical="center"/>
    </xf>
    <xf numFmtId="0" fontId="11" fillId="0" borderId="1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719744</xdr:colOff>
      <xdr:row>50</xdr:row>
      <xdr:rowOff>25409</xdr:rowOff>
    </xdr:from>
    <xdr:to>
      <xdr:col>6</xdr:col>
      <xdr:colOff>263946</xdr:colOff>
      <xdr:row>50</xdr:row>
      <xdr:rowOff>151116</xdr:rowOff>
    </xdr:to>
    <xdr:sp macro="" textlink="">
      <xdr:nvSpPr>
        <xdr:cNvPr id="2" name="左矢印 1"/>
        <xdr:cNvSpPr/>
      </xdr:nvSpPr>
      <xdr:spPr>
        <a:xfrm rot="2161608">
          <a:off x="4110644" y="8597909"/>
          <a:ext cx="268102" cy="125707"/>
        </a:xfrm>
        <a:prstGeom prst="leftArrow">
          <a:avLst/>
        </a:prstGeom>
        <a:noFill/>
        <a:ln>
          <a:solidFill>
            <a:sysClr val="windowText" lastClr="4848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499940</xdr:colOff>
      <xdr:row>26</xdr:row>
      <xdr:rowOff>41276</xdr:rowOff>
    </xdr:from>
    <xdr:to>
      <xdr:col>5</xdr:col>
      <xdr:colOff>192209</xdr:colOff>
      <xdr:row>33</xdr:row>
      <xdr:rowOff>9525</xdr:rowOff>
    </xdr:to>
    <xdr:pic>
      <xdr:nvPicPr>
        <xdr:cNvPr id="2" name="図 1" descr="C:\Users\AMA007~1\AppData\Local\Temp\rad37970.tmp\【縮小版】基本配色版（サブ）※庁外への転用禁止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7340" y="4498976"/>
          <a:ext cx="1063869" cy="116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4848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Excel_______1.xls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14"/>
  <sheetViews>
    <sheetView tabSelected="1" topLeftCell="A11" zoomScale="116" zoomScaleNormal="116" workbookViewId="0">
      <selection activeCell="B14" sqref="B14"/>
    </sheetView>
  </sheetViews>
  <sheetFormatPr defaultRowHeight="13.5"/>
  <cols>
    <col min="1" max="9" width="9.625" customWidth="1"/>
  </cols>
  <sheetData>
    <row r="14" spans="4:4" ht="42">
      <c r="D14" s="210" t="s">
        <v>355</v>
      </c>
    </row>
  </sheetData>
  <phoneticPr fontId="2"/>
  <printOptions verticalCentered="1"/>
  <pageMargins left="1.5748031496062993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42"/>
  <sheetViews>
    <sheetView zoomScale="130" zoomScaleNormal="130" zoomScaleSheetLayoutView="75" workbookViewId="0">
      <selection sqref="A1:K1"/>
    </sheetView>
  </sheetViews>
  <sheetFormatPr defaultRowHeight="13.5"/>
  <cols>
    <col min="1" max="1" width="4.625" customWidth="1"/>
    <col min="2" max="2" width="10.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5.625" customWidth="1"/>
    <col min="8" max="10" width="13.625" bestFit="1" customWidth="1"/>
    <col min="11" max="12" width="10.875" customWidth="1"/>
    <col min="13" max="13" width="8.625" customWidth="1"/>
    <col min="14" max="14" width="12.375" bestFit="1" customWidth="1"/>
    <col min="15" max="15" width="10.875" customWidth="1"/>
    <col min="16" max="16" width="10.5" bestFit="1" customWidth="1"/>
    <col min="17" max="18" width="12.375" bestFit="1" customWidth="1"/>
    <col min="19" max="19" width="11.875" customWidth="1"/>
    <col min="20" max="20" width="10.5" bestFit="1" customWidth="1"/>
    <col min="21" max="21" width="11.375" customWidth="1"/>
    <col min="22" max="22" width="5.625" bestFit="1" customWidth="1"/>
  </cols>
  <sheetData>
    <row r="1" spans="1:22" ht="27" customHeight="1">
      <c r="A1" s="223" t="s">
        <v>228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U1" s="28" t="s">
        <v>130</v>
      </c>
    </row>
    <row r="2" spans="1:22" ht="21" customHeight="1">
      <c r="A2" s="224" t="s">
        <v>1</v>
      </c>
      <c r="B2" s="224"/>
      <c r="C2" s="224"/>
      <c r="D2" s="224"/>
      <c r="E2" s="224"/>
      <c r="F2" s="225"/>
      <c r="G2" s="250" t="s">
        <v>120</v>
      </c>
      <c r="H2" s="115" t="s">
        <v>227</v>
      </c>
      <c r="I2" s="4"/>
      <c r="J2" s="94"/>
      <c r="K2" s="267" t="s">
        <v>226</v>
      </c>
      <c r="L2" s="268"/>
      <c r="M2" s="4"/>
      <c r="N2" s="4"/>
      <c r="O2" s="4"/>
      <c r="P2" s="4"/>
      <c r="Q2" s="118" t="s">
        <v>225</v>
      </c>
      <c r="R2" s="116"/>
      <c r="S2" s="250" t="s">
        <v>224</v>
      </c>
      <c r="T2" s="250" t="s">
        <v>223</v>
      </c>
      <c r="U2" s="250" t="s">
        <v>222</v>
      </c>
      <c r="V2" s="4"/>
    </row>
    <row r="3" spans="1:22" ht="5.0999999999999996" customHeight="1">
      <c r="A3" s="226"/>
      <c r="B3" s="226"/>
      <c r="C3" s="226"/>
      <c r="D3" s="226"/>
      <c r="E3" s="226"/>
      <c r="F3" s="227"/>
      <c r="G3" s="266"/>
      <c r="H3" s="191"/>
      <c r="I3" s="250" t="s">
        <v>221</v>
      </c>
      <c r="J3" s="248" t="s">
        <v>217</v>
      </c>
      <c r="K3" s="269" t="s">
        <v>220</v>
      </c>
      <c r="L3" s="4"/>
      <c r="M3" s="94"/>
      <c r="N3" s="269" t="s">
        <v>219</v>
      </c>
      <c r="O3" s="4"/>
      <c r="P3" s="94"/>
      <c r="Q3" s="94"/>
      <c r="R3" s="190"/>
      <c r="S3" s="266"/>
      <c r="T3" s="266"/>
      <c r="U3" s="266"/>
      <c r="V3" s="11"/>
    </row>
    <row r="4" spans="1:22" ht="27" customHeight="1">
      <c r="A4" s="228"/>
      <c r="B4" s="228"/>
      <c r="C4" s="228"/>
      <c r="D4" s="228"/>
      <c r="E4" s="228"/>
      <c r="F4" s="229"/>
      <c r="G4" s="251"/>
      <c r="H4" s="32"/>
      <c r="I4" s="249"/>
      <c r="J4" s="249"/>
      <c r="K4" s="270"/>
      <c r="L4" s="114" t="s">
        <v>218</v>
      </c>
      <c r="M4" s="96" t="s">
        <v>217</v>
      </c>
      <c r="N4" s="270"/>
      <c r="O4" s="114" t="s">
        <v>218</v>
      </c>
      <c r="P4" s="96" t="s">
        <v>217</v>
      </c>
      <c r="Q4" s="37" t="s">
        <v>216</v>
      </c>
      <c r="R4" s="181" t="s">
        <v>215</v>
      </c>
      <c r="S4" s="251"/>
      <c r="T4" s="251"/>
      <c r="U4" s="251"/>
      <c r="V4" s="95" t="s">
        <v>22</v>
      </c>
    </row>
    <row r="5" spans="1:22" ht="24" customHeight="1">
      <c r="A5" s="11"/>
      <c r="B5" s="11" t="s">
        <v>23</v>
      </c>
      <c r="C5" s="11"/>
      <c r="D5" s="11"/>
      <c r="E5" s="11"/>
      <c r="F5" s="12"/>
      <c r="G5" s="60">
        <f t="shared" ref="G5:U5" si="0">SUM(G6:G29)</f>
        <v>191</v>
      </c>
      <c r="H5" s="60">
        <f t="shared" si="0"/>
        <v>40020118</v>
      </c>
      <c r="I5" s="60">
        <f t="shared" si="0"/>
        <v>26073290</v>
      </c>
      <c r="J5" s="60">
        <f t="shared" si="0"/>
        <v>13946828</v>
      </c>
      <c r="K5" s="60">
        <f t="shared" si="0"/>
        <v>4140031</v>
      </c>
      <c r="L5" s="60">
        <f t="shared" si="0"/>
        <v>4023044</v>
      </c>
      <c r="M5" s="60">
        <f t="shared" si="0"/>
        <v>116987</v>
      </c>
      <c r="N5" s="60">
        <f t="shared" si="0"/>
        <v>1678242</v>
      </c>
      <c r="O5" s="60">
        <f t="shared" si="0"/>
        <v>1194921</v>
      </c>
      <c r="P5" s="60">
        <f t="shared" si="0"/>
        <v>483321</v>
      </c>
      <c r="Q5" s="60">
        <f t="shared" si="0"/>
        <v>3421428</v>
      </c>
      <c r="R5" s="60">
        <f t="shared" si="0"/>
        <v>2982429</v>
      </c>
      <c r="S5" s="60">
        <f t="shared" si="0"/>
        <v>4579030</v>
      </c>
      <c r="T5" s="60">
        <f t="shared" si="0"/>
        <v>166687</v>
      </c>
      <c r="U5" s="60">
        <f t="shared" si="0"/>
        <v>232793</v>
      </c>
      <c r="V5" s="15" t="s">
        <v>24</v>
      </c>
    </row>
    <row r="6" spans="1:22" ht="22.5" customHeight="1">
      <c r="A6" s="11">
        <v>9</v>
      </c>
      <c r="B6" s="11" t="s">
        <v>25</v>
      </c>
      <c r="C6" s="11"/>
      <c r="D6" s="11"/>
      <c r="E6" s="11"/>
      <c r="F6" s="12"/>
      <c r="G6" s="60">
        <v>11</v>
      </c>
      <c r="H6" s="60">
        <v>379609</v>
      </c>
      <c r="I6" s="60">
        <v>234629</v>
      </c>
      <c r="J6" s="60">
        <v>144980</v>
      </c>
      <c r="K6" s="60">
        <v>18684</v>
      </c>
      <c r="L6" s="60">
        <v>18684</v>
      </c>
      <c r="M6" s="60">
        <v>0</v>
      </c>
      <c r="N6" s="60">
        <v>6673</v>
      </c>
      <c r="O6" s="60">
        <v>6673</v>
      </c>
      <c r="P6" s="60">
        <v>0</v>
      </c>
      <c r="Q6" s="60">
        <v>23</v>
      </c>
      <c r="R6" s="60">
        <v>0</v>
      </c>
      <c r="S6" s="60">
        <v>18707</v>
      </c>
      <c r="T6" s="60">
        <v>6265</v>
      </c>
      <c r="U6" s="60">
        <v>16319</v>
      </c>
      <c r="V6" s="15">
        <v>9</v>
      </c>
    </row>
    <row r="7" spans="1:22" ht="22.5" customHeight="1">
      <c r="A7" s="11">
        <v>10</v>
      </c>
      <c r="B7" s="11" t="s">
        <v>27</v>
      </c>
      <c r="C7" s="11"/>
      <c r="D7" s="11"/>
      <c r="E7" s="11"/>
      <c r="F7" s="12"/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15">
        <v>10</v>
      </c>
    </row>
    <row r="8" spans="1:22" ht="22.5" customHeight="1">
      <c r="A8" s="11">
        <v>11</v>
      </c>
      <c r="B8" s="11" t="s">
        <v>28</v>
      </c>
      <c r="C8" s="11"/>
      <c r="D8" s="11"/>
      <c r="E8" s="11"/>
      <c r="F8" s="12"/>
      <c r="G8" s="60">
        <v>1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15">
        <v>11</v>
      </c>
    </row>
    <row r="9" spans="1:22" ht="22.5" customHeight="1">
      <c r="A9" s="11">
        <v>12</v>
      </c>
      <c r="B9" s="11" t="s">
        <v>29</v>
      </c>
      <c r="C9" s="11"/>
      <c r="D9" s="11"/>
      <c r="E9" s="11"/>
      <c r="F9" s="12"/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15">
        <v>12</v>
      </c>
    </row>
    <row r="10" spans="1:22" ht="22.5" customHeight="1">
      <c r="A10" s="11">
        <v>13</v>
      </c>
      <c r="B10" s="11" t="s">
        <v>30</v>
      </c>
      <c r="C10" s="11"/>
      <c r="D10" s="11"/>
      <c r="E10" s="11"/>
      <c r="F10" s="12"/>
      <c r="G10" s="60">
        <v>0</v>
      </c>
      <c r="H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15">
        <v>13</v>
      </c>
    </row>
    <row r="11" spans="1:22" ht="22.5" customHeight="1">
      <c r="A11" s="11">
        <v>14</v>
      </c>
      <c r="B11" s="11" t="s">
        <v>31</v>
      </c>
      <c r="C11" s="11"/>
      <c r="D11" s="11"/>
      <c r="E11" s="11"/>
      <c r="F11" s="12"/>
      <c r="G11" s="60">
        <v>6</v>
      </c>
      <c r="H11" s="60">
        <v>2280801</v>
      </c>
      <c r="I11" s="60">
        <v>1024434</v>
      </c>
      <c r="J11" s="60">
        <v>1256367</v>
      </c>
      <c r="K11" s="60">
        <v>91745</v>
      </c>
      <c r="L11" s="60">
        <v>91745</v>
      </c>
      <c r="M11" s="60">
        <v>0</v>
      </c>
      <c r="N11" s="60">
        <v>8893</v>
      </c>
      <c r="O11" s="60">
        <v>8893</v>
      </c>
      <c r="P11" s="60">
        <v>0</v>
      </c>
      <c r="Q11" s="60">
        <v>170554</v>
      </c>
      <c r="R11" s="60">
        <v>101232</v>
      </c>
      <c r="S11" s="60">
        <v>161067</v>
      </c>
      <c r="T11" s="60">
        <v>2345</v>
      </c>
      <c r="U11" s="60">
        <v>7253</v>
      </c>
      <c r="V11" s="15">
        <v>14</v>
      </c>
    </row>
    <row r="12" spans="1:22" ht="22.5" customHeight="1">
      <c r="A12" s="11">
        <v>15</v>
      </c>
      <c r="B12" s="11" t="s">
        <v>32</v>
      </c>
      <c r="C12" s="11"/>
      <c r="D12" s="11"/>
      <c r="E12" s="11"/>
      <c r="F12" s="12"/>
      <c r="G12" s="60">
        <v>4</v>
      </c>
      <c r="H12" s="60">
        <v>281035</v>
      </c>
      <c r="I12" s="60">
        <v>113406</v>
      </c>
      <c r="J12" s="60">
        <v>167629</v>
      </c>
      <c r="K12" s="60">
        <v>12586</v>
      </c>
      <c r="L12" s="60">
        <v>12586</v>
      </c>
      <c r="M12" s="60">
        <v>0</v>
      </c>
      <c r="N12" s="60">
        <v>1396</v>
      </c>
      <c r="O12" s="60">
        <v>1396</v>
      </c>
      <c r="P12" s="60">
        <v>0</v>
      </c>
      <c r="Q12" s="60">
        <v>0</v>
      </c>
      <c r="R12" s="60">
        <v>0</v>
      </c>
      <c r="S12" s="60">
        <v>12586</v>
      </c>
      <c r="T12" s="60">
        <v>293</v>
      </c>
      <c r="U12" s="60">
        <v>9798</v>
      </c>
      <c r="V12" s="15">
        <v>15</v>
      </c>
    </row>
    <row r="13" spans="1:22" ht="22.5" customHeight="1">
      <c r="A13" s="11">
        <v>16</v>
      </c>
      <c r="B13" s="11" t="s">
        <v>33</v>
      </c>
      <c r="C13" s="11"/>
      <c r="D13" s="11"/>
      <c r="E13" s="11"/>
      <c r="F13" s="12"/>
      <c r="G13" s="60">
        <v>18</v>
      </c>
      <c r="H13" s="60">
        <v>3508325</v>
      </c>
      <c r="I13" s="60">
        <v>2959997</v>
      </c>
      <c r="J13" s="60">
        <v>548328</v>
      </c>
      <c r="K13" s="60">
        <v>638752</v>
      </c>
      <c r="L13" s="60">
        <v>638642</v>
      </c>
      <c r="M13" s="60">
        <v>110</v>
      </c>
      <c r="N13" s="60">
        <v>58935</v>
      </c>
      <c r="O13" s="60">
        <v>55286</v>
      </c>
      <c r="P13" s="60">
        <v>3649</v>
      </c>
      <c r="Q13" s="60">
        <v>319300</v>
      </c>
      <c r="R13" s="60">
        <v>300735</v>
      </c>
      <c r="S13" s="60">
        <v>657317</v>
      </c>
      <c r="T13" s="60">
        <v>17921</v>
      </c>
      <c r="U13" s="60">
        <v>23769</v>
      </c>
      <c r="V13" s="15">
        <v>16</v>
      </c>
    </row>
    <row r="14" spans="1:22" ht="22.5" customHeight="1">
      <c r="A14" s="11">
        <v>17</v>
      </c>
      <c r="B14" s="11" t="s">
        <v>34</v>
      </c>
      <c r="C14" s="11"/>
      <c r="D14" s="11"/>
      <c r="E14" s="11"/>
      <c r="F14" s="12"/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15">
        <v>17</v>
      </c>
    </row>
    <row r="15" spans="1:22" ht="22.5" customHeight="1">
      <c r="A15" s="11">
        <v>18</v>
      </c>
      <c r="B15" s="11" t="s">
        <v>35</v>
      </c>
      <c r="C15" s="11"/>
      <c r="D15" s="11"/>
      <c r="E15" s="11"/>
      <c r="F15" s="12"/>
      <c r="G15" s="60">
        <v>7</v>
      </c>
      <c r="H15" s="60">
        <v>555826</v>
      </c>
      <c r="I15" s="60">
        <v>484350</v>
      </c>
      <c r="J15" s="60">
        <v>71476</v>
      </c>
      <c r="K15" s="60">
        <v>110884</v>
      </c>
      <c r="L15" s="60">
        <v>110884</v>
      </c>
      <c r="M15" s="60">
        <v>0</v>
      </c>
      <c r="N15" s="60">
        <v>9037</v>
      </c>
      <c r="O15" s="60">
        <v>9037</v>
      </c>
      <c r="P15" s="60">
        <v>0</v>
      </c>
      <c r="Q15" s="60">
        <v>93457</v>
      </c>
      <c r="R15" s="60">
        <v>95159</v>
      </c>
      <c r="S15" s="60">
        <v>109182</v>
      </c>
      <c r="T15" s="60">
        <v>1531</v>
      </c>
      <c r="U15" s="60">
        <v>6927</v>
      </c>
      <c r="V15" s="15">
        <v>18</v>
      </c>
    </row>
    <row r="16" spans="1:22" ht="22.5" customHeight="1">
      <c r="A16" s="11">
        <v>19</v>
      </c>
      <c r="B16" s="11" t="s">
        <v>36</v>
      </c>
      <c r="C16" s="11"/>
      <c r="D16" s="11"/>
      <c r="E16" s="11"/>
      <c r="F16" s="12"/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15">
        <v>19</v>
      </c>
    </row>
    <row r="17" spans="1:22" ht="22.5" customHeight="1">
      <c r="A17" s="11">
        <v>20</v>
      </c>
      <c r="B17" s="11" t="s">
        <v>37</v>
      </c>
      <c r="C17" s="11"/>
      <c r="D17" s="11"/>
      <c r="E17" s="11"/>
      <c r="F17" s="12"/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15">
        <v>20</v>
      </c>
    </row>
    <row r="18" spans="1:22" ht="22.5" customHeight="1">
      <c r="A18" s="11">
        <v>21</v>
      </c>
      <c r="B18" s="11" t="s">
        <v>38</v>
      </c>
      <c r="C18" s="11"/>
      <c r="D18" s="11"/>
      <c r="E18" s="11"/>
      <c r="F18" s="12"/>
      <c r="G18" s="60">
        <v>8</v>
      </c>
      <c r="H18" s="60">
        <v>2190359</v>
      </c>
      <c r="I18" s="60">
        <v>2014307</v>
      </c>
      <c r="J18" s="60">
        <v>176052</v>
      </c>
      <c r="K18" s="60">
        <v>471659</v>
      </c>
      <c r="L18" s="60">
        <v>471659</v>
      </c>
      <c r="M18" s="60">
        <v>0</v>
      </c>
      <c r="N18" s="60">
        <v>349096</v>
      </c>
      <c r="O18" s="60">
        <v>349096</v>
      </c>
      <c r="P18" s="60">
        <v>0</v>
      </c>
      <c r="Q18" s="60">
        <v>165139</v>
      </c>
      <c r="R18" s="60">
        <v>458665</v>
      </c>
      <c r="S18" s="60">
        <v>178133</v>
      </c>
      <c r="T18" s="60">
        <v>28149</v>
      </c>
      <c r="U18" s="60">
        <v>13396</v>
      </c>
      <c r="V18" s="15">
        <v>21</v>
      </c>
    </row>
    <row r="19" spans="1:22" ht="22.5" customHeight="1">
      <c r="A19" s="11">
        <v>22</v>
      </c>
      <c r="B19" s="11" t="s">
        <v>39</v>
      </c>
      <c r="C19" s="11"/>
      <c r="D19" s="11"/>
      <c r="E19" s="11"/>
      <c r="F19" s="12"/>
      <c r="G19" s="60">
        <v>24</v>
      </c>
      <c r="H19" s="60">
        <v>8323860</v>
      </c>
      <c r="I19" s="60">
        <v>4787235</v>
      </c>
      <c r="J19" s="60">
        <v>3536625</v>
      </c>
      <c r="K19" s="60">
        <v>550657</v>
      </c>
      <c r="L19" s="60">
        <v>550657</v>
      </c>
      <c r="M19" s="60">
        <v>0</v>
      </c>
      <c r="N19" s="60">
        <v>56479</v>
      </c>
      <c r="O19" s="60">
        <v>49025</v>
      </c>
      <c r="P19" s="60">
        <v>7454</v>
      </c>
      <c r="Q19" s="60">
        <v>702390</v>
      </c>
      <c r="R19" s="60">
        <v>471896</v>
      </c>
      <c r="S19" s="60">
        <v>781151</v>
      </c>
      <c r="T19" s="60">
        <v>9148</v>
      </c>
      <c r="U19" s="60">
        <v>15667</v>
      </c>
      <c r="V19" s="15">
        <v>22</v>
      </c>
    </row>
    <row r="20" spans="1:22" ht="22.5" customHeight="1">
      <c r="A20" s="11">
        <v>23</v>
      </c>
      <c r="B20" s="11" t="s">
        <v>40</v>
      </c>
      <c r="C20" s="11"/>
      <c r="D20" s="11"/>
      <c r="E20" s="11"/>
      <c r="F20" s="12"/>
      <c r="G20" s="60">
        <v>8</v>
      </c>
      <c r="H20" s="60">
        <v>7199470</v>
      </c>
      <c r="I20" s="60">
        <v>5747998</v>
      </c>
      <c r="J20" s="60">
        <v>1451472</v>
      </c>
      <c r="K20" s="60">
        <v>445698</v>
      </c>
      <c r="L20" s="60">
        <v>445698</v>
      </c>
      <c r="M20" s="60">
        <v>0</v>
      </c>
      <c r="N20" s="60">
        <v>574418</v>
      </c>
      <c r="O20" s="60">
        <v>569886</v>
      </c>
      <c r="P20" s="60">
        <v>4532</v>
      </c>
      <c r="Q20" s="60">
        <v>416530</v>
      </c>
      <c r="R20" s="60">
        <v>462156</v>
      </c>
      <c r="S20" s="60">
        <v>400072</v>
      </c>
      <c r="T20" s="60">
        <v>4794</v>
      </c>
      <c r="U20" s="60">
        <v>6463</v>
      </c>
      <c r="V20" s="15">
        <v>23</v>
      </c>
    </row>
    <row r="21" spans="1:22" ht="22.5" customHeight="1">
      <c r="A21" s="11">
        <v>24</v>
      </c>
      <c r="B21" s="11" t="s">
        <v>41</v>
      </c>
      <c r="C21" s="11"/>
      <c r="D21" s="11"/>
      <c r="E21" s="11"/>
      <c r="F21" s="12"/>
      <c r="G21" s="60">
        <v>30</v>
      </c>
      <c r="H21" s="60">
        <v>3126193</v>
      </c>
      <c r="I21" s="60">
        <v>922231</v>
      </c>
      <c r="J21" s="60">
        <v>2203962</v>
      </c>
      <c r="K21" s="60">
        <v>235346</v>
      </c>
      <c r="L21" s="60">
        <v>235346</v>
      </c>
      <c r="M21" s="60">
        <v>0</v>
      </c>
      <c r="N21" s="60">
        <v>29383</v>
      </c>
      <c r="O21" s="60">
        <v>23430</v>
      </c>
      <c r="P21" s="60">
        <v>5953</v>
      </c>
      <c r="Q21" s="60">
        <v>31145</v>
      </c>
      <c r="R21" s="60">
        <v>38227</v>
      </c>
      <c r="S21" s="60">
        <v>228264</v>
      </c>
      <c r="T21" s="60">
        <v>27090</v>
      </c>
      <c r="U21" s="60">
        <v>30877</v>
      </c>
      <c r="V21" s="15">
        <v>24</v>
      </c>
    </row>
    <row r="22" spans="1:22" ht="22.5" customHeight="1">
      <c r="A22" s="11">
        <v>25</v>
      </c>
      <c r="B22" s="11" t="s">
        <v>42</v>
      </c>
      <c r="C22" s="11"/>
      <c r="D22" s="11"/>
      <c r="E22" s="11"/>
      <c r="F22" s="12"/>
      <c r="G22" s="60">
        <v>12</v>
      </c>
      <c r="H22" s="60">
        <v>2069397</v>
      </c>
      <c r="I22" s="60">
        <v>1265107</v>
      </c>
      <c r="J22" s="60">
        <v>804290</v>
      </c>
      <c r="K22" s="60">
        <v>148416</v>
      </c>
      <c r="L22" s="60">
        <v>110870</v>
      </c>
      <c r="M22" s="60">
        <v>37546</v>
      </c>
      <c r="N22" s="60">
        <v>74356</v>
      </c>
      <c r="O22" s="60">
        <v>74356</v>
      </c>
      <c r="P22" s="60">
        <v>0</v>
      </c>
      <c r="Q22" s="60">
        <v>67069</v>
      </c>
      <c r="R22" s="60">
        <v>73877</v>
      </c>
      <c r="S22" s="60">
        <v>141608</v>
      </c>
      <c r="T22" s="60">
        <v>17333</v>
      </c>
      <c r="U22" s="60">
        <v>23524</v>
      </c>
      <c r="V22" s="15">
        <v>25</v>
      </c>
    </row>
    <row r="23" spans="1:22" ht="22.5" customHeight="1">
      <c r="A23" s="11">
        <v>26</v>
      </c>
      <c r="B23" s="11" t="s">
        <v>43</v>
      </c>
      <c r="C23" s="11"/>
      <c r="D23" s="11"/>
      <c r="E23" s="11"/>
      <c r="F23" s="12"/>
      <c r="G23" s="60">
        <v>21</v>
      </c>
      <c r="H23" s="60">
        <v>1523301</v>
      </c>
      <c r="I23" s="60">
        <v>905308</v>
      </c>
      <c r="J23" s="60">
        <v>617993</v>
      </c>
      <c r="K23" s="60">
        <v>121858</v>
      </c>
      <c r="L23" s="60">
        <v>118738</v>
      </c>
      <c r="M23" s="60">
        <v>3120</v>
      </c>
      <c r="N23" s="60">
        <v>7663</v>
      </c>
      <c r="O23" s="60">
        <v>3036</v>
      </c>
      <c r="P23" s="60">
        <v>4627</v>
      </c>
      <c r="Q23" s="60">
        <v>196648</v>
      </c>
      <c r="R23" s="60">
        <v>69845</v>
      </c>
      <c r="S23" s="60">
        <v>248661</v>
      </c>
      <c r="T23" s="60">
        <v>7318</v>
      </c>
      <c r="U23" s="60">
        <v>19061</v>
      </c>
      <c r="V23" s="15">
        <v>26</v>
      </c>
    </row>
    <row r="24" spans="1:22" ht="22.5" customHeight="1">
      <c r="A24" s="11">
        <v>27</v>
      </c>
      <c r="B24" s="11" t="s">
        <v>44</v>
      </c>
      <c r="C24" s="11"/>
      <c r="D24" s="11"/>
      <c r="E24" s="11"/>
      <c r="F24" s="12"/>
      <c r="G24" s="60">
        <v>5</v>
      </c>
      <c r="H24" s="60">
        <v>205148</v>
      </c>
      <c r="I24" s="60">
        <v>85973</v>
      </c>
      <c r="J24" s="60">
        <v>119175</v>
      </c>
      <c r="K24" s="60">
        <v>10566</v>
      </c>
      <c r="L24" s="60">
        <v>9918</v>
      </c>
      <c r="M24" s="60">
        <v>648</v>
      </c>
      <c r="N24" s="60">
        <v>1197</v>
      </c>
      <c r="O24" s="60">
        <v>1197</v>
      </c>
      <c r="P24" s="60">
        <v>0</v>
      </c>
      <c r="Q24" s="60">
        <v>310</v>
      </c>
      <c r="R24" s="60">
        <v>0</v>
      </c>
      <c r="S24" s="60">
        <v>10876</v>
      </c>
      <c r="T24" s="60">
        <v>112</v>
      </c>
      <c r="U24" s="60">
        <v>275</v>
      </c>
      <c r="V24" s="15">
        <v>27</v>
      </c>
    </row>
    <row r="25" spans="1:22" ht="22.5" customHeight="1">
      <c r="A25" s="11">
        <v>28</v>
      </c>
      <c r="B25" s="11" t="s">
        <v>45</v>
      </c>
      <c r="C25" s="11"/>
      <c r="D25" s="11"/>
      <c r="E25" s="11"/>
      <c r="F25" s="12"/>
      <c r="G25" s="60">
        <v>9</v>
      </c>
      <c r="H25" s="60">
        <v>1012341</v>
      </c>
      <c r="I25" s="60">
        <v>718921</v>
      </c>
      <c r="J25" s="60">
        <v>293420</v>
      </c>
      <c r="K25" s="60">
        <v>47583</v>
      </c>
      <c r="L25" s="60">
        <v>47583</v>
      </c>
      <c r="M25" s="60">
        <v>0</v>
      </c>
      <c r="N25" s="60">
        <v>15971</v>
      </c>
      <c r="O25" s="60">
        <v>15971</v>
      </c>
      <c r="P25" s="60">
        <v>0</v>
      </c>
      <c r="Q25" s="60">
        <v>0</v>
      </c>
      <c r="R25" s="60">
        <v>0</v>
      </c>
      <c r="S25" s="60">
        <v>47583</v>
      </c>
      <c r="T25" s="60">
        <v>6158</v>
      </c>
      <c r="U25" s="60">
        <v>5760</v>
      </c>
      <c r="V25" s="15">
        <v>28</v>
      </c>
    </row>
    <row r="26" spans="1:22" ht="22.5" customHeight="1">
      <c r="A26" s="11">
        <v>29</v>
      </c>
      <c r="B26" s="11" t="s">
        <v>46</v>
      </c>
      <c r="C26" s="11"/>
      <c r="D26" s="11"/>
      <c r="E26" s="11"/>
      <c r="F26" s="12"/>
      <c r="G26" s="60">
        <v>9</v>
      </c>
      <c r="H26" s="60">
        <v>2123946</v>
      </c>
      <c r="I26" s="60">
        <v>1807743</v>
      </c>
      <c r="J26" s="60">
        <v>316203</v>
      </c>
      <c r="K26" s="60">
        <v>486019</v>
      </c>
      <c r="L26" s="60">
        <v>417706</v>
      </c>
      <c r="M26" s="60">
        <v>68313</v>
      </c>
      <c r="N26" s="60">
        <v>39530</v>
      </c>
      <c r="O26" s="60">
        <v>11485</v>
      </c>
      <c r="P26" s="60">
        <v>28045</v>
      </c>
      <c r="Q26" s="60">
        <v>761325</v>
      </c>
      <c r="R26" s="60">
        <v>479972</v>
      </c>
      <c r="S26" s="60">
        <v>767372</v>
      </c>
      <c r="T26" s="60">
        <v>15816</v>
      </c>
      <c r="U26" s="60">
        <v>18021</v>
      </c>
      <c r="V26" s="15">
        <v>29</v>
      </c>
    </row>
    <row r="27" spans="1:22" ht="22.5" customHeight="1">
      <c r="A27" s="11">
        <v>30</v>
      </c>
      <c r="B27" s="11" t="s">
        <v>47</v>
      </c>
      <c r="C27" s="11"/>
      <c r="D27" s="11"/>
      <c r="E27" s="11"/>
      <c r="F27" s="12"/>
      <c r="G27" s="60">
        <v>5</v>
      </c>
      <c r="H27" s="60">
        <v>869002</v>
      </c>
      <c r="I27" s="60">
        <v>865980</v>
      </c>
      <c r="J27" s="60">
        <v>3022</v>
      </c>
      <c r="K27" s="60">
        <v>286906</v>
      </c>
      <c r="L27" s="60">
        <v>286906</v>
      </c>
      <c r="M27" s="60">
        <v>0</v>
      </c>
      <c r="N27" s="60">
        <v>3538</v>
      </c>
      <c r="O27" s="60">
        <v>3538</v>
      </c>
      <c r="P27" s="60">
        <v>0</v>
      </c>
      <c r="Q27" s="60">
        <v>289972</v>
      </c>
      <c r="R27" s="60">
        <v>311912</v>
      </c>
      <c r="S27" s="60">
        <v>264966</v>
      </c>
      <c r="T27" s="60">
        <v>81</v>
      </c>
      <c r="U27" s="60">
        <v>293</v>
      </c>
      <c r="V27" s="15">
        <v>30</v>
      </c>
    </row>
    <row r="28" spans="1:22" ht="22.5" customHeight="1">
      <c r="A28" s="11">
        <v>31</v>
      </c>
      <c r="B28" s="11" t="s">
        <v>48</v>
      </c>
      <c r="C28" s="11"/>
      <c r="D28" s="11"/>
      <c r="E28" s="11"/>
      <c r="F28" s="12"/>
      <c r="G28" s="60">
        <v>9</v>
      </c>
      <c r="H28" s="60">
        <v>4100115</v>
      </c>
      <c r="I28" s="60">
        <v>2004337</v>
      </c>
      <c r="J28" s="60">
        <v>2095778</v>
      </c>
      <c r="K28" s="60">
        <v>461704</v>
      </c>
      <c r="L28" s="60">
        <v>454454</v>
      </c>
      <c r="M28" s="60">
        <v>7250</v>
      </c>
      <c r="N28" s="60">
        <v>441675</v>
      </c>
      <c r="O28" s="60">
        <v>12614</v>
      </c>
      <c r="P28" s="60">
        <v>429061</v>
      </c>
      <c r="Q28" s="60">
        <v>207566</v>
      </c>
      <c r="R28" s="60">
        <v>118753</v>
      </c>
      <c r="S28" s="60">
        <v>550517</v>
      </c>
      <c r="T28" s="60">
        <v>17433</v>
      </c>
      <c r="U28" s="60">
        <v>33405</v>
      </c>
      <c r="V28" s="15">
        <v>31</v>
      </c>
    </row>
    <row r="29" spans="1:22" ht="22.5" customHeight="1">
      <c r="A29" s="11">
        <v>32</v>
      </c>
      <c r="B29" s="11" t="s">
        <v>49</v>
      </c>
      <c r="C29" s="11"/>
      <c r="D29" s="11"/>
      <c r="E29" s="11"/>
      <c r="F29" s="12"/>
      <c r="G29" s="124">
        <v>4</v>
      </c>
      <c r="H29" s="124">
        <v>271390</v>
      </c>
      <c r="I29" s="124">
        <v>131334</v>
      </c>
      <c r="J29" s="124">
        <v>140056</v>
      </c>
      <c r="K29" s="124">
        <v>968</v>
      </c>
      <c r="L29" s="124">
        <v>968</v>
      </c>
      <c r="M29" s="124">
        <v>0</v>
      </c>
      <c r="N29" s="124">
        <v>2</v>
      </c>
      <c r="O29" s="124">
        <v>2</v>
      </c>
      <c r="P29" s="124">
        <v>0</v>
      </c>
      <c r="Q29" s="124">
        <v>0</v>
      </c>
      <c r="R29" s="124">
        <v>0</v>
      </c>
      <c r="S29" s="124">
        <v>968</v>
      </c>
      <c r="T29" s="124">
        <v>4900</v>
      </c>
      <c r="U29" s="124">
        <v>1985</v>
      </c>
      <c r="V29" s="15">
        <v>32</v>
      </c>
    </row>
    <row r="30" spans="1:22" ht="6" customHeight="1" thickBot="1">
      <c r="A30" s="17"/>
      <c r="B30" s="17"/>
      <c r="C30" s="17"/>
      <c r="D30" s="17"/>
      <c r="E30" s="17"/>
      <c r="F30" s="17"/>
      <c r="G30" s="17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20"/>
    </row>
    <row r="31" spans="1:22" ht="20.25" customHeight="1" thickTop="1">
      <c r="A31" s="11"/>
      <c r="B31" s="265" t="s">
        <v>174</v>
      </c>
      <c r="C31" s="11">
        <v>30</v>
      </c>
      <c r="D31" s="11" t="s">
        <v>50</v>
      </c>
      <c r="E31" s="11">
        <v>49</v>
      </c>
      <c r="F31" s="12" t="s">
        <v>51</v>
      </c>
      <c r="G31" s="60">
        <v>64</v>
      </c>
      <c r="H31" s="60">
        <v>2086308</v>
      </c>
      <c r="I31" s="60">
        <v>1268934</v>
      </c>
      <c r="J31" s="60">
        <v>817374</v>
      </c>
      <c r="K31" s="60">
        <v>234073</v>
      </c>
      <c r="L31" s="60">
        <v>231071</v>
      </c>
      <c r="M31" s="60">
        <v>3002</v>
      </c>
      <c r="N31" s="60">
        <v>25854</v>
      </c>
      <c r="O31" s="60">
        <v>15644</v>
      </c>
      <c r="P31" s="60">
        <v>10210</v>
      </c>
      <c r="Q31" s="60">
        <v>46535</v>
      </c>
      <c r="R31" s="60">
        <v>45318</v>
      </c>
      <c r="S31" s="60">
        <v>235290</v>
      </c>
      <c r="T31" s="60">
        <v>3530</v>
      </c>
      <c r="U31" s="60">
        <v>13444</v>
      </c>
      <c r="V31" s="15" t="s">
        <v>86</v>
      </c>
    </row>
    <row r="32" spans="1:22" ht="20.25" customHeight="1">
      <c r="A32" s="11"/>
      <c r="B32" s="227"/>
      <c r="C32" s="11">
        <v>50</v>
      </c>
      <c r="D32" s="11" t="s">
        <v>50</v>
      </c>
      <c r="E32" s="11">
        <v>99</v>
      </c>
      <c r="F32" s="12" t="s">
        <v>51</v>
      </c>
      <c r="G32" s="60">
        <v>66</v>
      </c>
      <c r="H32" s="60">
        <v>5259929</v>
      </c>
      <c r="I32" s="60">
        <v>3211200</v>
      </c>
      <c r="J32" s="60">
        <v>2048729</v>
      </c>
      <c r="K32" s="60">
        <v>268246</v>
      </c>
      <c r="L32" s="60">
        <v>255694</v>
      </c>
      <c r="M32" s="60">
        <v>12552</v>
      </c>
      <c r="N32" s="60">
        <v>49393</v>
      </c>
      <c r="O32" s="60">
        <v>49023</v>
      </c>
      <c r="P32" s="60">
        <v>370</v>
      </c>
      <c r="Q32" s="60">
        <v>141644</v>
      </c>
      <c r="R32" s="60">
        <v>24707</v>
      </c>
      <c r="S32" s="60">
        <v>385183</v>
      </c>
      <c r="T32" s="60">
        <v>52290</v>
      </c>
      <c r="U32" s="60">
        <v>74379</v>
      </c>
      <c r="V32" s="15" t="s">
        <v>85</v>
      </c>
    </row>
    <row r="33" spans="1:22" ht="20.25" customHeight="1">
      <c r="A33" s="11"/>
      <c r="B33" s="227"/>
      <c r="C33" s="11">
        <v>100</v>
      </c>
      <c r="D33" s="11" t="s">
        <v>50</v>
      </c>
      <c r="E33" s="11">
        <v>299</v>
      </c>
      <c r="F33" s="12" t="s">
        <v>51</v>
      </c>
      <c r="G33" s="124">
        <v>44</v>
      </c>
      <c r="H33" s="60">
        <v>11812680</v>
      </c>
      <c r="I33" s="60">
        <v>6433539</v>
      </c>
      <c r="J33" s="60">
        <v>5379141</v>
      </c>
      <c r="K33" s="60">
        <v>1152329</v>
      </c>
      <c r="L33" s="60">
        <v>1126569</v>
      </c>
      <c r="M33" s="60">
        <v>25760</v>
      </c>
      <c r="N33" s="60">
        <v>432787</v>
      </c>
      <c r="O33" s="60">
        <v>421684</v>
      </c>
      <c r="P33" s="60">
        <v>11103</v>
      </c>
      <c r="Q33" s="60">
        <v>634068</v>
      </c>
      <c r="R33" s="60">
        <v>826652</v>
      </c>
      <c r="S33" s="60">
        <v>959745</v>
      </c>
      <c r="T33" s="60">
        <v>68335</v>
      </c>
      <c r="U33" s="60">
        <v>77285</v>
      </c>
      <c r="V33" s="15" t="s">
        <v>83</v>
      </c>
    </row>
    <row r="34" spans="1:22" ht="20.25" customHeight="1">
      <c r="A34" s="11"/>
      <c r="B34" s="227"/>
      <c r="C34" s="11">
        <v>300</v>
      </c>
      <c r="D34" s="11" t="s">
        <v>50</v>
      </c>
      <c r="E34" s="11">
        <v>499</v>
      </c>
      <c r="F34" s="12" t="s">
        <v>51</v>
      </c>
      <c r="G34" s="124">
        <v>7</v>
      </c>
      <c r="H34" s="60">
        <v>3178160</v>
      </c>
      <c r="I34" s="60">
        <v>2827680</v>
      </c>
      <c r="J34" s="60">
        <v>350480</v>
      </c>
      <c r="K34" s="60">
        <v>608391</v>
      </c>
      <c r="L34" s="60">
        <v>608281</v>
      </c>
      <c r="M34" s="60">
        <v>110</v>
      </c>
      <c r="N34" s="60">
        <v>65177</v>
      </c>
      <c r="O34" s="60">
        <v>65177</v>
      </c>
      <c r="P34" s="60">
        <v>0</v>
      </c>
      <c r="Q34" s="60">
        <v>532398</v>
      </c>
      <c r="R34" s="60">
        <v>492975</v>
      </c>
      <c r="S34" s="60">
        <v>647814</v>
      </c>
      <c r="T34" s="60">
        <v>9706</v>
      </c>
      <c r="U34" s="60">
        <v>15579</v>
      </c>
      <c r="V34" s="15" t="s">
        <v>82</v>
      </c>
    </row>
    <row r="35" spans="1:22" ht="20.25" customHeight="1">
      <c r="A35" s="11"/>
      <c r="B35" s="227"/>
      <c r="C35" s="11">
        <v>500</v>
      </c>
      <c r="D35" s="11" t="s">
        <v>65</v>
      </c>
      <c r="E35" s="11"/>
      <c r="F35" s="12"/>
      <c r="G35" s="124">
        <v>10</v>
      </c>
      <c r="H35" s="124">
        <v>17683041</v>
      </c>
      <c r="I35" s="124">
        <v>12331937</v>
      </c>
      <c r="J35" s="124">
        <v>5351104</v>
      </c>
      <c r="K35" s="124">
        <v>1876992</v>
      </c>
      <c r="L35" s="124">
        <v>1801429</v>
      </c>
      <c r="M35" s="124">
        <v>75563</v>
      </c>
      <c r="N35" s="124">
        <v>1105031</v>
      </c>
      <c r="O35" s="124">
        <v>643393</v>
      </c>
      <c r="P35" s="124">
        <v>461638</v>
      </c>
      <c r="Q35" s="124">
        <v>2066783</v>
      </c>
      <c r="R35" s="124">
        <v>1592777</v>
      </c>
      <c r="S35" s="124">
        <v>2350998</v>
      </c>
      <c r="T35" s="124">
        <v>32826</v>
      </c>
      <c r="U35" s="124">
        <v>52106</v>
      </c>
      <c r="V35" s="15" t="s">
        <v>66</v>
      </c>
    </row>
    <row r="36" spans="1:22" ht="6" customHeight="1">
      <c r="A36" s="4"/>
      <c r="B36" s="33"/>
      <c r="C36" s="4"/>
      <c r="D36" s="4"/>
      <c r="E36" s="4"/>
      <c r="F36" s="4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48"/>
    </row>
    <row r="37" spans="1:22" ht="20.25" customHeight="1">
      <c r="A37" s="11"/>
      <c r="B37" s="265" t="s">
        <v>173</v>
      </c>
      <c r="C37" s="11"/>
      <c r="D37" s="11" t="s">
        <v>140</v>
      </c>
      <c r="E37" s="11"/>
      <c r="F37" s="12"/>
      <c r="G37" s="60">
        <v>47</v>
      </c>
      <c r="H37" s="60">
        <v>17578269</v>
      </c>
      <c r="I37" s="60">
        <v>12238314</v>
      </c>
      <c r="J37" s="60">
        <v>5339955</v>
      </c>
      <c r="K37" s="60">
        <v>1483416</v>
      </c>
      <c r="L37" s="60">
        <v>1475518</v>
      </c>
      <c r="M37" s="60">
        <v>7898</v>
      </c>
      <c r="N37" s="60">
        <v>1386280</v>
      </c>
      <c r="O37" s="60">
        <v>952407</v>
      </c>
      <c r="P37" s="60">
        <v>433873</v>
      </c>
      <c r="Q37" s="60">
        <v>1022748</v>
      </c>
      <c r="R37" s="60">
        <v>1086917</v>
      </c>
      <c r="S37" s="60">
        <v>1419247</v>
      </c>
      <c r="T37" s="60">
        <v>30766</v>
      </c>
      <c r="U37" s="60">
        <v>69047</v>
      </c>
      <c r="V37" s="15" t="s">
        <v>172</v>
      </c>
    </row>
    <row r="38" spans="1:22" ht="20.25" customHeight="1">
      <c r="A38" s="11"/>
      <c r="B38" s="227"/>
      <c r="C38" s="11"/>
      <c r="D38" s="11" t="s">
        <v>139</v>
      </c>
      <c r="E38" s="11"/>
      <c r="F38" s="12"/>
      <c r="G38" s="60">
        <v>74</v>
      </c>
      <c r="H38" s="60">
        <v>9395537</v>
      </c>
      <c r="I38" s="60">
        <v>5643050</v>
      </c>
      <c r="J38" s="60">
        <v>3752487</v>
      </c>
      <c r="K38" s="60">
        <v>873636</v>
      </c>
      <c r="L38" s="60">
        <v>870329</v>
      </c>
      <c r="M38" s="60">
        <v>3307</v>
      </c>
      <c r="N38" s="60">
        <v>53044</v>
      </c>
      <c r="O38" s="60">
        <v>42834</v>
      </c>
      <c r="P38" s="60">
        <v>10210</v>
      </c>
      <c r="Q38" s="60">
        <v>588916</v>
      </c>
      <c r="R38" s="60">
        <v>525444</v>
      </c>
      <c r="S38" s="60">
        <v>937108</v>
      </c>
      <c r="T38" s="60">
        <v>69820</v>
      </c>
      <c r="U38" s="60">
        <v>65695</v>
      </c>
      <c r="V38" s="15" t="s">
        <v>171</v>
      </c>
    </row>
    <row r="39" spans="1:22" ht="20.25" customHeight="1">
      <c r="A39" s="11"/>
      <c r="B39" s="227"/>
      <c r="C39" s="11"/>
      <c r="D39" s="11" t="s">
        <v>138</v>
      </c>
      <c r="E39" s="11"/>
      <c r="F39" s="12"/>
      <c r="G39" s="124">
        <v>32</v>
      </c>
      <c r="H39" s="60">
        <v>6050835</v>
      </c>
      <c r="I39" s="60">
        <v>3350777</v>
      </c>
      <c r="J39" s="60">
        <v>2700058</v>
      </c>
      <c r="K39" s="60">
        <v>614403</v>
      </c>
      <c r="L39" s="60">
        <v>602576</v>
      </c>
      <c r="M39" s="60">
        <v>11827</v>
      </c>
      <c r="N39" s="60">
        <v>103619</v>
      </c>
      <c r="O39" s="60">
        <v>96445</v>
      </c>
      <c r="P39" s="60">
        <v>7174</v>
      </c>
      <c r="Q39" s="60">
        <v>416272</v>
      </c>
      <c r="R39" s="60">
        <v>344280</v>
      </c>
      <c r="S39" s="60">
        <v>686395</v>
      </c>
      <c r="T39" s="60">
        <v>31545</v>
      </c>
      <c r="U39" s="60">
        <v>42463</v>
      </c>
      <c r="V39" s="15" t="s">
        <v>170</v>
      </c>
    </row>
    <row r="40" spans="1:22" ht="20.25" customHeight="1">
      <c r="A40" s="11"/>
      <c r="B40" s="227"/>
      <c r="C40" s="11"/>
      <c r="D40" s="11" t="s">
        <v>137</v>
      </c>
      <c r="E40" s="11"/>
      <c r="F40" s="12"/>
      <c r="G40" s="124">
        <v>16</v>
      </c>
      <c r="H40" s="60">
        <v>1680041</v>
      </c>
      <c r="I40" s="60">
        <v>690254</v>
      </c>
      <c r="J40" s="60">
        <v>989787</v>
      </c>
      <c r="K40" s="60">
        <v>169237</v>
      </c>
      <c r="L40" s="60">
        <v>169237</v>
      </c>
      <c r="M40" s="60">
        <v>0</v>
      </c>
      <c r="N40" s="60">
        <v>7803</v>
      </c>
      <c r="O40" s="60">
        <v>3784</v>
      </c>
      <c r="P40" s="60">
        <v>4019</v>
      </c>
      <c r="Q40" s="60">
        <v>54676</v>
      </c>
      <c r="R40" s="60">
        <v>48646</v>
      </c>
      <c r="S40" s="60">
        <v>175267</v>
      </c>
      <c r="T40" s="60">
        <v>6717</v>
      </c>
      <c r="U40" s="60">
        <v>17809</v>
      </c>
      <c r="V40" s="15" t="s">
        <v>169</v>
      </c>
    </row>
    <row r="41" spans="1:22" ht="20.25" customHeight="1">
      <c r="A41" s="11"/>
      <c r="B41" s="227"/>
      <c r="C41" s="11"/>
      <c r="D41" s="11" t="s">
        <v>136</v>
      </c>
      <c r="E41" s="11"/>
      <c r="F41" s="12"/>
      <c r="G41" s="124">
        <v>3</v>
      </c>
      <c r="H41" s="60">
        <v>302753</v>
      </c>
      <c r="I41" s="60">
        <v>166776</v>
      </c>
      <c r="J41" s="60">
        <v>135977</v>
      </c>
      <c r="K41" s="60">
        <v>5688</v>
      </c>
      <c r="L41" s="60">
        <v>5688</v>
      </c>
      <c r="M41" s="60">
        <v>0</v>
      </c>
      <c r="N41" s="60">
        <v>1800</v>
      </c>
      <c r="O41" s="60">
        <v>1800</v>
      </c>
      <c r="P41" s="60">
        <v>0</v>
      </c>
      <c r="Q41" s="60">
        <v>112294</v>
      </c>
      <c r="R41" s="60">
        <v>3232</v>
      </c>
      <c r="S41" s="60">
        <v>114750</v>
      </c>
      <c r="T41" s="60">
        <v>616</v>
      </c>
      <c r="U41" s="60">
        <v>2198</v>
      </c>
      <c r="V41" s="15" t="s">
        <v>168</v>
      </c>
    </row>
    <row r="42" spans="1:22" ht="20.25" customHeight="1">
      <c r="A42" s="24"/>
      <c r="B42" s="229"/>
      <c r="C42" s="24"/>
      <c r="D42" s="24" t="s">
        <v>135</v>
      </c>
      <c r="E42" s="24"/>
      <c r="F42" s="25"/>
      <c r="G42" s="56">
        <v>19</v>
      </c>
      <c r="H42" s="56">
        <v>5012683</v>
      </c>
      <c r="I42" s="56">
        <v>3984119</v>
      </c>
      <c r="J42" s="56">
        <v>1028564</v>
      </c>
      <c r="K42" s="56">
        <v>993651</v>
      </c>
      <c r="L42" s="56">
        <v>899696</v>
      </c>
      <c r="M42" s="56">
        <v>93955</v>
      </c>
      <c r="N42" s="56">
        <v>125696</v>
      </c>
      <c r="O42" s="56">
        <v>97651</v>
      </c>
      <c r="P42" s="56">
        <v>28045</v>
      </c>
      <c r="Q42" s="56">
        <v>1226522</v>
      </c>
      <c r="R42" s="56">
        <v>973910</v>
      </c>
      <c r="S42" s="56">
        <v>1246263</v>
      </c>
      <c r="T42" s="56">
        <v>27223</v>
      </c>
      <c r="U42" s="56">
        <v>35581</v>
      </c>
      <c r="V42" s="27" t="s">
        <v>167</v>
      </c>
    </row>
  </sheetData>
  <mergeCells count="13">
    <mergeCell ref="B37:B42"/>
    <mergeCell ref="U2:U4"/>
    <mergeCell ref="I3:I4"/>
    <mergeCell ref="J3:J4"/>
    <mergeCell ref="K3:K4"/>
    <mergeCell ref="N3:N4"/>
    <mergeCell ref="B31:B35"/>
    <mergeCell ref="T2:T4"/>
    <mergeCell ref="A1:K1"/>
    <mergeCell ref="A2:F4"/>
    <mergeCell ref="G2:G4"/>
    <mergeCell ref="K2:L2"/>
    <mergeCell ref="S2:S4"/>
  </mergeCells>
  <phoneticPr fontId="2"/>
  <printOptions horizontalCentered="1"/>
  <pageMargins left="0.59055118110236227" right="0.59055118110236227" top="0.78740157480314965" bottom="0.39370078740157483" header="0.51181102362204722" footer="0.19685039370078741"/>
  <pageSetup paperSize="9" scale="84" firstPageNumber="36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43"/>
  <sheetViews>
    <sheetView zoomScale="116" zoomScaleNormal="116" zoomScaleSheetLayoutView="75" workbookViewId="0">
      <selection sqref="A1:J1"/>
    </sheetView>
  </sheetViews>
  <sheetFormatPr defaultRowHeight="13.5"/>
  <cols>
    <col min="1" max="1" width="4.625" customWidth="1"/>
    <col min="2" max="2" width="10.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125" bestFit="1" customWidth="1"/>
    <col min="8" max="8" width="16.75" customWidth="1"/>
    <col min="9" max="11" width="16.625" customWidth="1"/>
    <col min="12" max="12" width="9.5" customWidth="1"/>
    <col min="13" max="14" width="11.875" customWidth="1"/>
    <col min="15" max="18" width="9.5" customWidth="1"/>
    <col min="19" max="19" width="5.5" bestFit="1" customWidth="1"/>
  </cols>
  <sheetData>
    <row r="1" spans="1:19" ht="27" customHeight="1">
      <c r="A1" s="223" t="s">
        <v>243</v>
      </c>
      <c r="B1" s="223"/>
      <c r="C1" s="223"/>
      <c r="D1" s="223"/>
      <c r="E1" s="223"/>
      <c r="F1" s="223"/>
      <c r="G1" s="223"/>
      <c r="H1" s="223"/>
      <c r="I1" s="223"/>
      <c r="J1" s="223"/>
      <c r="K1" t="s">
        <v>242</v>
      </c>
    </row>
    <row r="2" spans="1:19" ht="21" customHeight="1">
      <c r="A2" s="224" t="s">
        <v>241</v>
      </c>
      <c r="B2" s="224"/>
      <c r="C2" s="224"/>
      <c r="D2" s="224"/>
      <c r="E2" s="224"/>
      <c r="F2" s="225"/>
      <c r="G2" s="248" t="s">
        <v>120</v>
      </c>
      <c r="H2" s="250" t="s">
        <v>240</v>
      </c>
      <c r="I2" s="250" t="s">
        <v>239</v>
      </c>
      <c r="J2" s="250" t="s">
        <v>238</v>
      </c>
      <c r="K2" s="250" t="s">
        <v>237</v>
      </c>
      <c r="L2" s="243" t="s">
        <v>236</v>
      </c>
      <c r="M2" s="244"/>
      <c r="N2" s="244"/>
      <c r="O2" s="244"/>
      <c r="P2" s="244"/>
      <c r="Q2" s="244"/>
      <c r="R2" s="245"/>
      <c r="S2" s="4"/>
    </row>
    <row r="3" spans="1:19" ht="5.0999999999999996" customHeight="1">
      <c r="A3" s="226"/>
      <c r="B3" s="226"/>
      <c r="C3" s="226"/>
      <c r="D3" s="226"/>
      <c r="E3" s="226"/>
      <c r="F3" s="227"/>
      <c r="G3" s="274"/>
      <c r="H3" s="266"/>
      <c r="I3" s="266"/>
      <c r="J3" s="266"/>
      <c r="K3" s="266"/>
      <c r="L3" s="271" t="s">
        <v>235</v>
      </c>
      <c r="M3" s="11"/>
      <c r="N3" s="11"/>
      <c r="O3" s="11"/>
      <c r="P3" s="11"/>
      <c r="Q3" s="11"/>
      <c r="R3" s="248" t="s">
        <v>234</v>
      </c>
      <c r="S3" s="11"/>
    </row>
    <row r="4" spans="1:19" ht="13.5" customHeight="1">
      <c r="A4" s="276"/>
      <c r="B4" s="276"/>
      <c r="C4" s="276"/>
      <c r="D4" s="276"/>
      <c r="E4" s="276"/>
      <c r="F4" s="227"/>
      <c r="G4" s="274"/>
      <c r="H4" s="266"/>
      <c r="I4" s="266"/>
      <c r="J4" s="266"/>
      <c r="K4" s="266"/>
      <c r="L4" s="272"/>
      <c r="M4" s="193" t="s">
        <v>233</v>
      </c>
      <c r="N4" s="192"/>
      <c r="O4" s="248" t="s">
        <v>232</v>
      </c>
      <c r="P4" s="248" t="s">
        <v>8</v>
      </c>
      <c r="Q4" s="248" t="s">
        <v>231</v>
      </c>
      <c r="R4" s="274"/>
      <c r="S4" s="11"/>
    </row>
    <row r="5" spans="1:19" ht="13.5" customHeight="1">
      <c r="A5" s="228"/>
      <c r="B5" s="228"/>
      <c r="C5" s="228"/>
      <c r="D5" s="228"/>
      <c r="E5" s="228"/>
      <c r="F5" s="229"/>
      <c r="G5" s="249"/>
      <c r="H5" s="251"/>
      <c r="I5" s="251"/>
      <c r="J5" s="251"/>
      <c r="K5" s="251"/>
      <c r="L5" s="273"/>
      <c r="M5" s="10" t="s">
        <v>230</v>
      </c>
      <c r="N5" s="10" t="s">
        <v>229</v>
      </c>
      <c r="O5" s="275"/>
      <c r="P5" s="275"/>
      <c r="Q5" s="275"/>
      <c r="R5" s="249"/>
      <c r="S5" s="95" t="s">
        <v>22</v>
      </c>
    </row>
    <row r="6" spans="1:19" ht="23.25" customHeight="1">
      <c r="B6" t="s">
        <v>23</v>
      </c>
      <c r="F6" s="94"/>
      <c r="G6" s="60">
        <f t="shared" ref="G6:Q6" si="0">SUM(G7:G30)</f>
        <v>191</v>
      </c>
      <c r="H6" s="60">
        <f t="shared" si="0"/>
        <v>118874857</v>
      </c>
      <c r="I6" s="60">
        <f t="shared" si="0"/>
        <v>4406398</v>
      </c>
      <c r="J6" s="60">
        <f t="shared" si="0"/>
        <v>2243341</v>
      </c>
      <c r="K6" s="60">
        <f t="shared" si="0"/>
        <v>3080481</v>
      </c>
      <c r="L6" s="60">
        <f t="shared" si="0"/>
        <v>584989</v>
      </c>
      <c r="M6" s="60">
        <f t="shared" si="0"/>
        <v>59157</v>
      </c>
      <c r="N6" s="60">
        <f t="shared" si="0"/>
        <v>10352</v>
      </c>
      <c r="O6" s="60">
        <f t="shared" si="0"/>
        <v>398</v>
      </c>
      <c r="P6" s="60">
        <f t="shared" si="0"/>
        <v>21</v>
      </c>
      <c r="Q6" s="60">
        <f t="shared" si="0"/>
        <v>515061</v>
      </c>
      <c r="R6" s="60">
        <v>721</v>
      </c>
      <c r="S6" s="15" t="s">
        <v>24</v>
      </c>
    </row>
    <row r="7" spans="1:19" ht="21.75" customHeight="1">
      <c r="A7">
        <v>9</v>
      </c>
      <c r="B7" s="11" t="s">
        <v>25</v>
      </c>
      <c r="F7" s="12"/>
      <c r="G7" s="60">
        <v>11</v>
      </c>
      <c r="H7" s="60">
        <v>2191815</v>
      </c>
      <c r="I7" s="60">
        <v>17724</v>
      </c>
      <c r="J7" s="60">
        <v>13714</v>
      </c>
      <c r="K7" s="60">
        <v>23214</v>
      </c>
      <c r="L7" s="60">
        <v>3135</v>
      </c>
      <c r="M7" s="60">
        <v>27</v>
      </c>
      <c r="N7" s="60">
        <v>2722</v>
      </c>
      <c r="O7" s="60">
        <v>386</v>
      </c>
      <c r="P7" s="60">
        <v>0</v>
      </c>
      <c r="Q7" s="60">
        <v>0</v>
      </c>
      <c r="R7" s="60">
        <v>0</v>
      </c>
      <c r="S7" s="15">
        <v>9</v>
      </c>
    </row>
    <row r="8" spans="1:19" ht="21.75" customHeight="1">
      <c r="A8">
        <v>10</v>
      </c>
      <c r="B8" s="11" t="s">
        <v>27</v>
      </c>
      <c r="F8" s="12"/>
      <c r="G8" s="60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15">
        <v>10</v>
      </c>
    </row>
    <row r="9" spans="1:19" ht="21.75" customHeight="1">
      <c r="A9">
        <v>11</v>
      </c>
      <c r="B9" s="11" t="s">
        <v>28</v>
      </c>
      <c r="F9" s="12"/>
      <c r="G9" s="60">
        <v>1</v>
      </c>
      <c r="H9" s="23" t="s">
        <v>90</v>
      </c>
      <c r="I9" s="23" t="s">
        <v>90</v>
      </c>
      <c r="J9" s="23" t="s">
        <v>90</v>
      </c>
      <c r="K9" s="23" t="s">
        <v>90</v>
      </c>
      <c r="L9" s="23" t="s">
        <v>90</v>
      </c>
      <c r="M9" s="104">
        <v>0</v>
      </c>
      <c r="N9" s="23" t="s">
        <v>90</v>
      </c>
      <c r="O9" s="104">
        <v>0</v>
      </c>
      <c r="P9" s="104">
        <v>0</v>
      </c>
      <c r="Q9" s="104">
        <v>0</v>
      </c>
      <c r="R9" s="104">
        <v>0</v>
      </c>
      <c r="S9" s="15">
        <v>11</v>
      </c>
    </row>
    <row r="10" spans="1:19" ht="21.75" customHeight="1">
      <c r="A10">
        <v>12</v>
      </c>
      <c r="B10" s="11" t="s">
        <v>29</v>
      </c>
      <c r="F10" s="12"/>
      <c r="G10" s="60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60">
        <v>0</v>
      </c>
      <c r="R10" s="60">
        <v>0</v>
      </c>
      <c r="S10" s="15">
        <v>12</v>
      </c>
    </row>
    <row r="11" spans="1:19" ht="21.75" customHeight="1">
      <c r="A11">
        <v>13</v>
      </c>
      <c r="B11" s="11" t="s">
        <v>30</v>
      </c>
      <c r="F11" s="12"/>
      <c r="G11" s="60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60">
        <v>0</v>
      </c>
      <c r="R11" s="60">
        <v>0</v>
      </c>
      <c r="S11" s="15">
        <v>13</v>
      </c>
    </row>
    <row r="12" spans="1:19" ht="21.75" customHeight="1">
      <c r="A12">
        <v>14</v>
      </c>
      <c r="B12" s="11" t="s">
        <v>31</v>
      </c>
      <c r="F12" s="12"/>
      <c r="G12" s="60">
        <v>6</v>
      </c>
      <c r="H12" s="104">
        <v>5635715</v>
      </c>
      <c r="I12" s="104">
        <v>237373</v>
      </c>
      <c r="J12" s="104">
        <v>134482</v>
      </c>
      <c r="K12" s="104">
        <v>190430</v>
      </c>
      <c r="L12" s="104">
        <v>93957</v>
      </c>
      <c r="M12" s="104">
        <v>7522</v>
      </c>
      <c r="N12" s="104">
        <v>285</v>
      </c>
      <c r="O12" s="104">
        <v>0</v>
      </c>
      <c r="P12" s="104">
        <v>0</v>
      </c>
      <c r="Q12" s="60">
        <v>86150</v>
      </c>
      <c r="R12" s="60">
        <v>0</v>
      </c>
      <c r="S12" s="15">
        <v>14</v>
      </c>
    </row>
    <row r="13" spans="1:19" ht="21.75" customHeight="1">
      <c r="A13">
        <v>15</v>
      </c>
      <c r="B13" s="11" t="s">
        <v>32</v>
      </c>
      <c r="F13" s="12"/>
      <c r="G13" s="60">
        <v>4</v>
      </c>
      <c r="H13" s="104">
        <v>829025</v>
      </c>
      <c r="I13" s="104">
        <v>11042</v>
      </c>
      <c r="J13" s="104">
        <v>5788</v>
      </c>
      <c r="K13" s="104">
        <v>14208</v>
      </c>
      <c r="L13" s="104">
        <v>28</v>
      </c>
      <c r="M13" s="104">
        <v>0</v>
      </c>
      <c r="N13" s="104">
        <v>28</v>
      </c>
      <c r="O13" s="104">
        <v>0</v>
      </c>
      <c r="P13" s="104">
        <v>0</v>
      </c>
      <c r="Q13" s="60">
        <v>0</v>
      </c>
      <c r="R13" s="60">
        <v>0</v>
      </c>
      <c r="S13" s="15">
        <v>15</v>
      </c>
    </row>
    <row r="14" spans="1:19" ht="21.75" customHeight="1">
      <c r="A14">
        <v>16</v>
      </c>
      <c r="B14" s="11" t="s">
        <v>33</v>
      </c>
      <c r="F14" s="12"/>
      <c r="G14" s="60">
        <v>18</v>
      </c>
      <c r="H14" s="104">
        <v>14189725</v>
      </c>
      <c r="I14" s="104">
        <v>593830</v>
      </c>
      <c r="J14" s="104">
        <v>157802</v>
      </c>
      <c r="K14" s="104">
        <v>307327</v>
      </c>
      <c r="L14" s="104">
        <v>35977</v>
      </c>
      <c r="M14" s="104">
        <v>15594</v>
      </c>
      <c r="N14" s="104">
        <v>1025</v>
      </c>
      <c r="O14" s="104">
        <v>0</v>
      </c>
      <c r="P14" s="104">
        <v>20</v>
      </c>
      <c r="Q14" s="60">
        <v>19338</v>
      </c>
      <c r="R14" s="60">
        <v>721</v>
      </c>
      <c r="S14" s="15">
        <v>16</v>
      </c>
    </row>
    <row r="15" spans="1:19" ht="21.75" customHeight="1">
      <c r="A15">
        <v>17</v>
      </c>
      <c r="B15" s="11" t="s">
        <v>34</v>
      </c>
      <c r="F15" s="12"/>
      <c r="G15" s="60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60">
        <v>0</v>
      </c>
      <c r="R15" s="60">
        <v>0</v>
      </c>
      <c r="S15" s="15">
        <v>17</v>
      </c>
    </row>
    <row r="16" spans="1:19" ht="21.75" customHeight="1">
      <c r="A16">
        <v>18</v>
      </c>
      <c r="B16" s="11" t="s">
        <v>35</v>
      </c>
      <c r="F16" s="12"/>
      <c r="G16" s="60">
        <v>7</v>
      </c>
      <c r="H16" s="104">
        <v>3196188</v>
      </c>
      <c r="I16" s="104">
        <v>57162</v>
      </c>
      <c r="J16" s="104">
        <v>35706</v>
      </c>
      <c r="K16" s="104">
        <v>56659</v>
      </c>
      <c r="L16" s="104">
        <v>4636</v>
      </c>
      <c r="M16" s="104">
        <v>49</v>
      </c>
      <c r="N16" s="104">
        <v>87</v>
      </c>
      <c r="O16" s="104">
        <v>0</v>
      </c>
      <c r="P16" s="104">
        <v>0</v>
      </c>
      <c r="Q16" s="60">
        <v>4500</v>
      </c>
      <c r="R16" s="60">
        <v>0</v>
      </c>
      <c r="S16" s="15">
        <v>18</v>
      </c>
    </row>
    <row r="17" spans="1:19" ht="21.75" customHeight="1">
      <c r="A17">
        <v>19</v>
      </c>
      <c r="B17" s="11" t="s">
        <v>36</v>
      </c>
      <c r="F17" s="12"/>
      <c r="G17" s="60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60">
        <v>0</v>
      </c>
      <c r="R17" s="60">
        <v>0</v>
      </c>
      <c r="S17" s="15">
        <v>19</v>
      </c>
    </row>
    <row r="18" spans="1:19" ht="21.75" customHeight="1">
      <c r="A18">
        <v>20</v>
      </c>
      <c r="B18" s="11" t="s">
        <v>37</v>
      </c>
      <c r="F18" s="12"/>
      <c r="G18" s="60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60">
        <v>0</v>
      </c>
      <c r="R18" s="60">
        <v>0</v>
      </c>
      <c r="S18" s="15">
        <v>20</v>
      </c>
    </row>
    <row r="19" spans="1:19" ht="21.75" customHeight="1">
      <c r="A19">
        <v>21</v>
      </c>
      <c r="B19" s="11" t="s">
        <v>38</v>
      </c>
      <c r="F19" s="12"/>
      <c r="G19" s="60">
        <v>8</v>
      </c>
      <c r="H19" s="104">
        <v>1773344</v>
      </c>
      <c r="I19" s="104">
        <v>254551</v>
      </c>
      <c r="J19" s="104">
        <v>97365</v>
      </c>
      <c r="K19" s="104">
        <v>158302</v>
      </c>
      <c r="L19" s="104">
        <v>12714</v>
      </c>
      <c r="M19" s="104">
        <v>1808</v>
      </c>
      <c r="N19" s="104">
        <v>597</v>
      </c>
      <c r="O19" s="104">
        <v>1</v>
      </c>
      <c r="P19" s="104">
        <v>0</v>
      </c>
      <c r="Q19" s="60">
        <v>10308</v>
      </c>
      <c r="R19" s="60">
        <v>0</v>
      </c>
      <c r="S19" s="15">
        <v>21</v>
      </c>
    </row>
    <row r="20" spans="1:19" ht="21.75" customHeight="1">
      <c r="A20">
        <v>22</v>
      </c>
      <c r="B20" s="11" t="s">
        <v>39</v>
      </c>
      <c r="F20" s="12"/>
      <c r="G20" s="60">
        <v>24</v>
      </c>
      <c r="H20" s="104">
        <v>24895855</v>
      </c>
      <c r="I20" s="104">
        <v>1558067</v>
      </c>
      <c r="J20" s="104">
        <v>839089</v>
      </c>
      <c r="K20" s="104">
        <v>921212</v>
      </c>
      <c r="L20" s="104">
        <v>87321</v>
      </c>
      <c r="M20" s="104">
        <v>22720</v>
      </c>
      <c r="N20" s="104">
        <v>1922</v>
      </c>
      <c r="O20" s="104">
        <v>0</v>
      </c>
      <c r="P20" s="104">
        <v>0</v>
      </c>
      <c r="Q20" s="60">
        <v>62679</v>
      </c>
      <c r="R20" s="60">
        <v>0</v>
      </c>
      <c r="S20" s="15">
        <v>22</v>
      </c>
    </row>
    <row r="21" spans="1:19" ht="21.75" customHeight="1">
      <c r="A21">
        <v>23</v>
      </c>
      <c r="B21" s="11" t="s">
        <v>40</v>
      </c>
      <c r="F21" s="12"/>
      <c r="G21" s="60">
        <v>8</v>
      </c>
      <c r="H21" s="104">
        <v>8526135</v>
      </c>
      <c r="I21" s="104">
        <v>438749</v>
      </c>
      <c r="J21" s="104">
        <v>273434</v>
      </c>
      <c r="K21" s="104">
        <v>385759</v>
      </c>
      <c r="L21" s="104">
        <v>336348</v>
      </c>
      <c r="M21" s="104">
        <v>7248</v>
      </c>
      <c r="N21" s="104">
        <v>544</v>
      </c>
      <c r="O21" s="104">
        <v>0</v>
      </c>
      <c r="P21" s="104">
        <v>0</v>
      </c>
      <c r="Q21" s="60">
        <v>328556</v>
      </c>
      <c r="R21" s="60">
        <v>0</v>
      </c>
      <c r="S21" s="15">
        <v>23</v>
      </c>
    </row>
    <row r="22" spans="1:19" ht="21.75" customHeight="1">
      <c r="A22">
        <v>24</v>
      </c>
      <c r="B22" s="11" t="s">
        <v>41</v>
      </c>
      <c r="F22" s="12"/>
      <c r="G22" s="60">
        <v>30</v>
      </c>
      <c r="H22" s="104">
        <v>5456917</v>
      </c>
      <c r="I22" s="104">
        <v>307956</v>
      </c>
      <c r="J22" s="104">
        <v>164477</v>
      </c>
      <c r="K22" s="104">
        <v>196629</v>
      </c>
      <c r="L22" s="104">
        <v>676</v>
      </c>
      <c r="M22" s="104">
        <v>177</v>
      </c>
      <c r="N22" s="104">
        <v>499</v>
      </c>
      <c r="O22" s="104">
        <v>0</v>
      </c>
      <c r="P22" s="104">
        <v>0</v>
      </c>
      <c r="Q22" s="60">
        <v>0</v>
      </c>
      <c r="R22" s="60">
        <v>0</v>
      </c>
      <c r="S22" s="15">
        <v>24</v>
      </c>
    </row>
    <row r="23" spans="1:19" ht="21.75" customHeight="1">
      <c r="A23">
        <v>25</v>
      </c>
      <c r="B23" s="11" t="s">
        <v>42</v>
      </c>
      <c r="F23" s="12"/>
      <c r="G23" s="60">
        <v>12</v>
      </c>
      <c r="H23" s="23">
        <v>4453924</v>
      </c>
      <c r="I23" s="104">
        <v>144580</v>
      </c>
      <c r="J23" s="104">
        <v>75488</v>
      </c>
      <c r="K23" s="104">
        <v>99098</v>
      </c>
      <c r="L23" s="104">
        <v>436</v>
      </c>
      <c r="M23" s="104">
        <v>193</v>
      </c>
      <c r="N23" s="104">
        <v>243</v>
      </c>
      <c r="O23" s="104">
        <v>0</v>
      </c>
      <c r="P23" s="104">
        <v>0</v>
      </c>
      <c r="Q23" s="60">
        <v>0</v>
      </c>
      <c r="R23" s="60">
        <v>0</v>
      </c>
      <c r="S23" s="15">
        <v>25</v>
      </c>
    </row>
    <row r="24" spans="1:19" ht="21.75" customHeight="1">
      <c r="A24">
        <v>26</v>
      </c>
      <c r="B24" s="11" t="s">
        <v>43</v>
      </c>
      <c r="F24" s="12"/>
      <c r="G24" s="60">
        <v>21</v>
      </c>
      <c r="H24" s="104">
        <v>6504524</v>
      </c>
      <c r="I24" s="104">
        <v>197121</v>
      </c>
      <c r="J24" s="104">
        <v>102498</v>
      </c>
      <c r="K24" s="104">
        <v>151364</v>
      </c>
      <c r="L24" s="104">
        <v>4500</v>
      </c>
      <c r="M24" s="104">
        <v>802</v>
      </c>
      <c r="N24" s="104">
        <v>429</v>
      </c>
      <c r="O24" s="104">
        <v>0</v>
      </c>
      <c r="P24" s="104">
        <v>0</v>
      </c>
      <c r="Q24" s="60">
        <v>3269</v>
      </c>
      <c r="R24" s="60">
        <v>0</v>
      </c>
      <c r="S24" s="15">
        <v>26</v>
      </c>
    </row>
    <row r="25" spans="1:19" ht="21.75" customHeight="1">
      <c r="A25">
        <v>27</v>
      </c>
      <c r="B25" s="11" t="s">
        <v>44</v>
      </c>
      <c r="F25" s="12"/>
      <c r="G25" s="60">
        <v>5</v>
      </c>
      <c r="H25" s="104">
        <v>701002</v>
      </c>
      <c r="I25" s="104">
        <v>5876</v>
      </c>
      <c r="J25" s="104">
        <v>3729</v>
      </c>
      <c r="K25" s="104">
        <v>8463</v>
      </c>
      <c r="L25" s="104">
        <v>904</v>
      </c>
      <c r="M25" s="104">
        <v>0</v>
      </c>
      <c r="N25" s="104">
        <v>904</v>
      </c>
      <c r="O25" s="104">
        <v>0</v>
      </c>
      <c r="P25" s="104">
        <v>0</v>
      </c>
      <c r="Q25" s="60">
        <v>0</v>
      </c>
      <c r="R25" s="60">
        <v>0</v>
      </c>
      <c r="S25" s="15">
        <v>27</v>
      </c>
    </row>
    <row r="26" spans="1:19" ht="21.75" customHeight="1">
      <c r="A26">
        <v>28</v>
      </c>
      <c r="B26" s="11" t="s">
        <v>45</v>
      </c>
      <c r="F26" s="12"/>
      <c r="G26" s="60">
        <v>9</v>
      </c>
      <c r="H26" s="104">
        <v>2301669</v>
      </c>
      <c r="I26" s="104">
        <v>42012</v>
      </c>
      <c r="J26" s="104">
        <v>26109</v>
      </c>
      <c r="K26" s="104">
        <v>48842</v>
      </c>
      <c r="L26" s="104">
        <v>342</v>
      </c>
      <c r="M26" s="104">
        <v>185</v>
      </c>
      <c r="N26" s="104">
        <v>140</v>
      </c>
      <c r="O26" s="104">
        <v>0</v>
      </c>
      <c r="P26" s="104">
        <v>0</v>
      </c>
      <c r="Q26" s="60">
        <v>17</v>
      </c>
      <c r="R26" s="60">
        <v>0</v>
      </c>
      <c r="S26" s="15">
        <v>28</v>
      </c>
    </row>
    <row r="27" spans="1:19" ht="21.75" customHeight="1">
      <c r="A27">
        <v>29</v>
      </c>
      <c r="B27" s="11" t="s">
        <v>46</v>
      </c>
      <c r="F27" s="12"/>
      <c r="G27" s="60">
        <v>9</v>
      </c>
      <c r="H27" s="104">
        <v>11970105</v>
      </c>
      <c r="I27" s="104">
        <v>250333</v>
      </c>
      <c r="J27" s="104">
        <v>141307</v>
      </c>
      <c r="K27" s="104">
        <v>198491</v>
      </c>
      <c r="L27" s="104">
        <v>1398</v>
      </c>
      <c r="M27" s="104">
        <v>1016</v>
      </c>
      <c r="N27" s="104">
        <v>301</v>
      </c>
      <c r="O27" s="104">
        <v>0</v>
      </c>
      <c r="P27" s="104">
        <v>0</v>
      </c>
      <c r="Q27" s="60">
        <v>81</v>
      </c>
      <c r="R27" s="60">
        <v>0</v>
      </c>
      <c r="S27" s="15">
        <v>29</v>
      </c>
    </row>
    <row r="28" spans="1:19" ht="21.75" customHeight="1">
      <c r="A28">
        <v>30</v>
      </c>
      <c r="B28" s="11" t="s">
        <v>47</v>
      </c>
      <c r="F28" s="12"/>
      <c r="G28" s="60">
        <v>5</v>
      </c>
      <c r="H28" s="104">
        <v>14323119</v>
      </c>
      <c r="I28" s="104">
        <v>98905</v>
      </c>
      <c r="J28" s="104">
        <v>57522</v>
      </c>
      <c r="K28" s="104">
        <v>143897</v>
      </c>
      <c r="L28" s="104">
        <v>1010</v>
      </c>
      <c r="M28" s="104">
        <v>738</v>
      </c>
      <c r="N28" s="104">
        <v>272</v>
      </c>
      <c r="O28" s="104">
        <v>0</v>
      </c>
      <c r="P28" s="104">
        <v>0</v>
      </c>
      <c r="Q28" s="60">
        <v>0</v>
      </c>
      <c r="R28" s="60">
        <v>0</v>
      </c>
      <c r="S28" s="15">
        <v>30</v>
      </c>
    </row>
    <row r="29" spans="1:19" ht="21.75" customHeight="1">
      <c r="A29">
        <v>31</v>
      </c>
      <c r="B29" s="11" t="s">
        <v>48</v>
      </c>
      <c r="F29" s="12"/>
      <c r="G29" s="60">
        <v>9</v>
      </c>
      <c r="H29" s="104">
        <v>11409609</v>
      </c>
      <c r="I29" s="104">
        <v>179259</v>
      </c>
      <c r="J29" s="104">
        <v>109259</v>
      </c>
      <c r="K29" s="104">
        <v>164242</v>
      </c>
      <c r="L29" s="104">
        <v>1596</v>
      </c>
      <c r="M29" s="104">
        <v>1078</v>
      </c>
      <c r="N29" s="104">
        <v>343</v>
      </c>
      <c r="O29" s="104">
        <v>11</v>
      </c>
      <c r="P29" s="104">
        <v>1</v>
      </c>
      <c r="Q29" s="60">
        <v>163</v>
      </c>
      <c r="R29" s="60">
        <v>0</v>
      </c>
      <c r="S29" s="15">
        <v>31</v>
      </c>
    </row>
    <row r="30" spans="1:19" ht="21.75" customHeight="1">
      <c r="A30" s="11">
        <v>32</v>
      </c>
      <c r="B30" s="11" t="s">
        <v>49</v>
      </c>
      <c r="C30" s="11"/>
      <c r="D30" s="11"/>
      <c r="E30" s="11"/>
      <c r="F30" s="12"/>
      <c r="G30" s="124">
        <v>4</v>
      </c>
      <c r="H30" s="128">
        <v>516186</v>
      </c>
      <c r="I30" s="128">
        <v>11858</v>
      </c>
      <c r="J30" s="128">
        <v>5572</v>
      </c>
      <c r="K30" s="128">
        <v>12344</v>
      </c>
      <c r="L30" s="128">
        <v>11</v>
      </c>
      <c r="M30" s="124">
        <v>0</v>
      </c>
      <c r="N30" s="128">
        <v>11</v>
      </c>
      <c r="O30" s="124">
        <v>0</v>
      </c>
      <c r="P30" s="124">
        <v>0</v>
      </c>
      <c r="Q30" s="124">
        <v>0</v>
      </c>
      <c r="R30" s="124">
        <v>0</v>
      </c>
      <c r="S30" s="15">
        <v>32</v>
      </c>
    </row>
    <row r="31" spans="1:19" ht="6" customHeight="1" thickBot="1">
      <c r="A31" s="17"/>
      <c r="B31" s="17"/>
      <c r="C31" s="17"/>
      <c r="D31" s="17"/>
      <c r="E31" s="17"/>
      <c r="F31" s="17"/>
      <c r="G31" s="175"/>
      <c r="H31" s="125"/>
      <c r="I31" s="125"/>
      <c r="J31" s="125"/>
      <c r="K31" s="125"/>
      <c r="L31" s="125"/>
      <c r="M31" s="185"/>
      <c r="N31" s="125"/>
      <c r="O31" s="185"/>
      <c r="P31" s="185"/>
      <c r="Q31" s="185"/>
      <c r="R31" s="185"/>
      <c r="S31" s="20"/>
    </row>
    <row r="32" spans="1:19" ht="18.75" customHeight="1" thickTop="1">
      <c r="B32" s="265" t="s">
        <v>174</v>
      </c>
      <c r="C32">
        <v>30</v>
      </c>
      <c r="D32" t="s">
        <v>50</v>
      </c>
      <c r="E32">
        <v>49</v>
      </c>
      <c r="F32" s="12" t="s">
        <v>51</v>
      </c>
      <c r="G32" s="60">
        <v>64</v>
      </c>
      <c r="H32" s="60">
        <v>6729866</v>
      </c>
      <c r="I32" s="60">
        <v>309905</v>
      </c>
      <c r="J32" s="60">
        <v>151579</v>
      </c>
      <c r="K32" s="60">
        <v>196232</v>
      </c>
      <c r="L32" s="60">
        <v>1403</v>
      </c>
      <c r="M32" s="60">
        <v>247</v>
      </c>
      <c r="N32" s="60">
        <v>1086</v>
      </c>
      <c r="O32" s="60">
        <v>0</v>
      </c>
      <c r="P32" s="60">
        <v>0</v>
      </c>
      <c r="Q32" s="60">
        <v>70</v>
      </c>
      <c r="R32" s="60">
        <v>0</v>
      </c>
      <c r="S32" s="15" t="s">
        <v>86</v>
      </c>
    </row>
    <row r="33" spans="1:19" ht="18.75" customHeight="1">
      <c r="B33" s="227"/>
      <c r="C33">
        <v>50</v>
      </c>
      <c r="D33" t="s">
        <v>50</v>
      </c>
      <c r="E33">
        <v>99</v>
      </c>
      <c r="F33" s="12" t="s">
        <v>51</v>
      </c>
      <c r="G33" s="60">
        <v>66</v>
      </c>
      <c r="H33" s="60">
        <v>15644728</v>
      </c>
      <c r="I33" s="60">
        <v>478952</v>
      </c>
      <c r="J33" s="60">
        <v>251150</v>
      </c>
      <c r="K33" s="60">
        <v>345376</v>
      </c>
      <c r="L33" s="60">
        <v>14833</v>
      </c>
      <c r="M33" s="60">
        <v>2251</v>
      </c>
      <c r="N33" s="60">
        <v>3593</v>
      </c>
      <c r="O33" s="60">
        <v>1</v>
      </c>
      <c r="P33" s="60">
        <v>1</v>
      </c>
      <c r="Q33" s="60">
        <v>8987</v>
      </c>
      <c r="R33" s="60">
        <v>721</v>
      </c>
      <c r="S33" s="15" t="s">
        <v>85</v>
      </c>
    </row>
    <row r="34" spans="1:19" ht="18.75" customHeight="1">
      <c r="B34" s="227"/>
      <c r="C34">
        <v>100</v>
      </c>
      <c r="D34" t="s">
        <v>50</v>
      </c>
      <c r="E34">
        <v>299</v>
      </c>
      <c r="F34" s="12" t="s">
        <v>51</v>
      </c>
      <c r="G34" s="60">
        <v>44</v>
      </c>
      <c r="H34" s="60">
        <v>30918718</v>
      </c>
      <c r="I34" s="60">
        <v>1417214</v>
      </c>
      <c r="J34" s="60">
        <v>722416</v>
      </c>
      <c r="K34" s="60">
        <v>960830</v>
      </c>
      <c r="L34" s="60">
        <v>140694</v>
      </c>
      <c r="M34" s="60">
        <v>21324</v>
      </c>
      <c r="N34" s="60">
        <v>2965</v>
      </c>
      <c r="O34" s="60">
        <v>386</v>
      </c>
      <c r="P34" s="60">
        <v>20</v>
      </c>
      <c r="Q34" s="60">
        <v>115999</v>
      </c>
      <c r="R34" s="60">
        <v>0</v>
      </c>
      <c r="S34" s="15" t="s">
        <v>83</v>
      </c>
    </row>
    <row r="35" spans="1:19" ht="18.75" customHeight="1">
      <c r="B35" s="227"/>
      <c r="C35">
        <v>300</v>
      </c>
      <c r="D35" t="s">
        <v>50</v>
      </c>
      <c r="E35">
        <v>499</v>
      </c>
      <c r="F35" s="12" t="s">
        <v>51</v>
      </c>
      <c r="G35" s="60">
        <v>7</v>
      </c>
      <c r="H35" s="60">
        <v>14858270</v>
      </c>
      <c r="I35" s="124">
        <v>709850</v>
      </c>
      <c r="J35" s="60">
        <v>289428</v>
      </c>
      <c r="K35" s="60">
        <v>438444</v>
      </c>
      <c r="L35" s="60">
        <v>35926</v>
      </c>
      <c r="M35" s="60">
        <v>9762</v>
      </c>
      <c r="N35" s="60">
        <v>743</v>
      </c>
      <c r="O35" s="60">
        <v>0</v>
      </c>
      <c r="P35" s="60">
        <v>0</v>
      </c>
      <c r="Q35" s="60">
        <v>25421</v>
      </c>
      <c r="R35" s="60">
        <v>0</v>
      </c>
      <c r="S35" s="15" t="s">
        <v>82</v>
      </c>
    </row>
    <row r="36" spans="1:19" ht="18.75" customHeight="1">
      <c r="A36" s="11"/>
      <c r="B36" s="227"/>
      <c r="C36" s="11">
        <v>500</v>
      </c>
      <c r="D36" s="11" t="s">
        <v>65</v>
      </c>
      <c r="E36" s="11"/>
      <c r="F36" s="12"/>
      <c r="G36" s="124">
        <v>10</v>
      </c>
      <c r="H36" s="124">
        <v>50723275</v>
      </c>
      <c r="I36" s="124">
        <v>1490477</v>
      </c>
      <c r="J36" s="124">
        <v>828768</v>
      </c>
      <c r="K36" s="124">
        <v>1139599</v>
      </c>
      <c r="L36" s="124">
        <v>392133</v>
      </c>
      <c r="M36" s="124">
        <v>25573</v>
      </c>
      <c r="N36" s="124">
        <v>1965</v>
      </c>
      <c r="O36" s="124">
        <v>11</v>
      </c>
      <c r="P36" s="124">
        <v>0</v>
      </c>
      <c r="Q36" s="124">
        <v>364584</v>
      </c>
      <c r="R36" s="124">
        <v>0</v>
      </c>
      <c r="S36" s="15" t="s">
        <v>66</v>
      </c>
    </row>
    <row r="37" spans="1:19" ht="6" customHeight="1">
      <c r="A37" s="4"/>
      <c r="B37" s="33"/>
      <c r="C37" s="4"/>
      <c r="D37" s="4"/>
      <c r="E37" s="4"/>
      <c r="F37" s="4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48"/>
    </row>
    <row r="38" spans="1:19" ht="18.75" customHeight="1">
      <c r="B38" s="265" t="s">
        <v>173</v>
      </c>
      <c r="D38" t="s">
        <v>140</v>
      </c>
      <c r="F38" s="12"/>
      <c r="G38" s="60">
        <v>47</v>
      </c>
      <c r="H38" s="60">
        <v>30230526</v>
      </c>
      <c r="I38" s="60">
        <v>1520505</v>
      </c>
      <c r="J38" s="60">
        <v>801671</v>
      </c>
      <c r="K38" s="60">
        <v>1092891</v>
      </c>
      <c r="L38" s="60">
        <v>423738</v>
      </c>
      <c r="M38" s="60">
        <v>30833</v>
      </c>
      <c r="N38" s="60">
        <v>4876</v>
      </c>
      <c r="O38" s="60">
        <v>11</v>
      </c>
      <c r="P38" s="60">
        <v>1</v>
      </c>
      <c r="Q38" s="60">
        <v>388017</v>
      </c>
      <c r="R38" s="60">
        <v>721</v>
      </c>
      <c r="S38" s="15" t="s">
        <v>172</v>
      </c>
    </row>
    <row r="39" spans="1:19" ht="18.75" customHeight="1">
      <c r="B39" s="227"/>
      <c r="D39" t="s">
        <v>139</v>
      </c>
      <c r="F39" s="12"/>
      <c r="G39" s="60">
        <v>74</v>
      </c>
      <c r="H39" s="60">
        <v>31398225</v>
      </c>
      <c r="I39" s="60">
        <v>935625</v>
      </c>
      <c r="J39" s="60">
        <v>499786</v>
      </c>
      <c r="K39" s="60">
        <v>745085</v>
      </c>
      <c r="L39" s="60">
        <v>124724</v>
      </c>
      <c r="M39" s="60">
        <v>11745</v>
      </c>
      <c r="N39" s="60">
        <v>2829</v>
      </c>
      <c r="O39" s="60">
        <v>0</v>
      </c>
      <c r="P39" s="60">
        <v>0</v>
      </c>
      <c r="Q39" s="60">
        <v>110150</v>
      </c>
      <c r="R39" s="60">
        <v>0</v>
      </c>
      <c r="S39" s="15" t="s">
        <v>171</v>
      </c>
    </row>
    <row r="40" spans="1:19" ht="18.75" customHeight="1">
      <c r="B40" s="227"/>
      <c r="D40" t="s">
        <v>138</v>
      </c>
      <c r="F40" s="12"/>
      <c r="G40" s="60">
        <v>32</v>
      </c>
      <c r="H40" s="60">
        <v>17465821</v>
      </c>
      <c r="I40" s="60">
        <v>1268521</v>
      </c>
      <c r="J40" s="60">
        <v>548414</v>
      </c>
      <c r="K40" s="60">
        <v>635257</v>
      </c>
      <c r="L40" s="60">
        <v>27603</v>
      </c>
      <c r="M40" s="60">
        <v>14307</v>
      </c>
      <c r="N40" s="60">
        <v>1143</v>
      </c>
      <c r="O40" s="60">
        <v>0</v>
      </c>
      <c r="P40" s="60">
        <v>20</v>
      </c>
      <c r="Q40" s="60">
        <v>12133</v>
      </c>
      <c r="R40" s="60">
        <v>0</v>
      </c>
      <c r="S40" s="15" t="s">
        <v>170</v>
      </c>
    </row>
    <row r="41" spans="1:19" ht="18.75" customHeight="1">
      <c r="A41" s="11"/>
      <c r="B41" s="227"/>
      <c r="C41" s="11"/>
      <c r="D41" s="11" t="s">
        <v>137</v>
      </c>
      <c r="E41" s="11"/>
      <c r="F41" s="12"/>
      <c r="G41" s="124">
        <v>16</v>
      </c>
      <c r="H41" s="124">
        <v>5475824</v>
      </c>
      <c r="I41" s="124">
        <v>133075</v>
      </c>
      <c r="J41" s="124">
        <v>65194</v>
      </c>
      <c r="K41" s="124">
        <v>100786</v>
      </c>
      <c r="L41" s="124">
        <v>806</v>
      </c>
      <c r="M41" s="124">
        <v>244</v>
      </c>
      <c r="N41" s="124">
        <v>381</v>
      </c>
      <c r="O41" s="124">
        <v>1</v>
      </c>
      <c r="P41" s="124">
        <v>0</v>
      </c>
      <c r="Q41" s="124">
        <v>180</v>
      </c>
      <c r="R41" s="124">
        <v>0</v>
      </c>
      <c r="S41" s="15" t="s">
        <v>169</v>
      </c>
    </row>
    <row r="42" spans="1:19" ht="18.75" customHeight="1">
      <c r="A42" s="11"/>
      <c r="B42" s="227"/>
      <c r="C42" s="11"/>
      <c r="D42" s="11" t="s">
        <v>136</v>
      </c>
      <c r="E42" s="11"/>
      <c r="F42" s="12"/>
      <c r="G42" s="124">
        <v>3</v>
      </c>
      <c r="H42" s="124">
        <v>969037</v>
      </c>
      <c r="I42" s="124">
        <v>11862</v>
      </c>
      <c r="J42" s="124">
        <v>5182</v>
      </c>
      <c r="K42" s="124">
        <v>9647</v>
      </c>
      <c r="L42" s="124">
        <v>118</v>
      </c>
      <c r="M42" s="124">
        <v>0</v>
      </c>
      <c r="N42" s="124">
        <v>118</v>
      </c>
      <c r="O42" s="124">
        <v>0</v>
      </c>
      <c r="P42" s="124">
        <v>0</v>
      </c>
      <c r="Q42" s="124">
        <v>0</v>
      </c>
      <c r="R42" s="124">
        <v>0</v>
      </c>
      <c r="S42" s="15" t="s">
        <v>168</v>
      </c>
    </row>
    <row r="43" spans="1:19" ht="18.75" customHeight="1">
      <c r="A43" s="24"/>
      <c r="B43" s="229"/>
      <c r="C43" s="24"/>
      <c r="D43" s="24" t="s">
        <v>135</v>
      </c>
      <c r="E43" s="24"/>
      <c r="F43" s="25"/>
      <c r="G43" s="56">
        <v>19</v>
      </c>
      <c r="H43" s="56">
        <v>33335424</v>
      </c>
      <c r="I43" s="56">
        <v>536810</v>
      </c>
      <c r="J43" s="56">
        <v>323094</v>
      </c>
      <c r="K43" s="56">
        <v>496815</v>
      </c>
      <c r="L43" s="56">
        <v>8000</v>
      </c>
      <c r="M43" s="56">
        <v>2028</v>
      </c>
      <c r="N43" s="56">
        <v>1005</v>
      </c>
      <c r="O43" s="56">
        <v>386</v>
      </c>
      <c r="P43" s="56">
        <v>0</v>
      </c>
      <c r="Q43" s="56">
        <v>4581</v>
      </c>
      <c r="R43" s="56">
        <v>0</v>
      </c>
      <c r="S43" s="27" t="s">
        <v>167</v>
      </c>
    </row>
  </sheetData>
  <mergeCells count="15">
    <mergeCell ref="A1:J1"/>
    <mergeCell ref="A2:F5"/>
    <mergeCell ref="G2:G5"/>
    <mergeCell ref="H2:H5"/>
    <mergeCell ref="I2:I5"/>
    <mergeCell ref="J2:J5"/>
    <mergeCell ref="B32:B36"/>
    <mergeCell ref="B38:B43"/>
    <mergeCell ref="K2:K5"/>
    <mergeCell ref="L2:R2"/>
    <mergeCell ref="L3:L5"/>
    <mergeCell ref="R3:R5"/>
    <mergeCell ref="O4:O5"/>
    <mergeCell ref="P4:P5"/>
    <mergeCell ref="Q4:Q5"/>
  </mergeCells>
  <phoneticPr fontId="2"/>
  <printOptions horizontalCentered="1"/>
  <pageMargins left="0.78740157480314965" right="0.59055118110236227" top="0.78740157480314965" bottom="0.39370078740157483" header="0.51181102362204722" footer="0.19685039370078741"/>
  <pageSetup paperSize="9" scale="95" firstPageNumber="38" fitToWidth="2" orientation="portrait" r:id="rId1"/>
  <headerFooter alignWithMargins="0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40"/>
  <sheetViews>
    <sheetView zoomScale="116" zoomScaleNormal="116" zoomScaleSheetLayoutView="75" workbookViewId="0">
      <selection sqref="A1:I1"/>
    </sheetView>
  </sheetViews>
  <sheetFormatPr defaultRowHeight="13.5"/>
  <cols>
    <col min="1" max="1" width="1.625" customWidth="1"/>
    <col min="2" max="2" width="14.125" customWidth="1"/>
    <col min="3" max="3" width="6.625" customWidth="1"/>
    <col min="4" max="4" width="8.125" customWidth="1"/>
    <col min="5" max="5" width="13.125" customWidth="1"/>
    <col min="6" max="6" width="1.625" customWidth="1"/>
    <col min="7" max="7" width="14.125" customWidth="1"/>
    <col min="8" max="8" width="6.625" customWidth="1"/>
    <col min="9" max="9" width="8.125" customWidth="1"/>
    <col min="10" max="10" width="13.125" customWidth="1"/>
    <col min="11" max="11" width="1.5" customWidth="1"/>
    <col min="12" max="12" width="14.125" customWidth="1"/>
    <col min="13" max="13" width="6.625" customWidth="1"/>
    <col min="14" max="14" width="8.125" customWidth="1"/>
    <col min="15" max="15" width="12.625" customWidth="1"/>
    <col min="16" max="16" width="1.625" customWidth="1"/>
    <col min="17" max="17" width="14.875" customWidth="1"/>
    <col min="18" max="18" width="6.625" customWidth="1"/>
    <col min="19" max="19" width="8.125" customWidth="1"/>
    <col min="20" max="20" width="13.125" customWidth="1"/>
    <col min="21" max="21" width="1" customWidth="1"/>
    <col min="22" max="22" width="9.5" bestFit="1" customWidth="1"/>
  </cols>
  <sheetData>
    <row r="1" spans="1:21" ht="27" customHeight="1">
      <c r="A1" s="223" t="s">
        <v>354</v>
      </c>
      <c r="B1" s="223"/>
      <c r="C1" s="223"/>
      <c r="D1" s="223"/>
      <c r="E1" s="223"/>
      <c r="F1" s="223"/>
      <c r="G1" s="223"/>
      <c r="H1" s="223"/>
      <c r="I1" s="223"/>
      <c r="T1" s="28" t="s">
        <v>204</v>
      </c>
    </row>
    <row r="2" spans="1:21" ht="27" customHeight="1">
      <c r="A2" s="206"/>
      <c r="B2" s="208" t="s">
        <v>353</v>
      </c>
      <c r="C2" s="114" t="s">
        <v>352</v>
      </c>
      <c r="D2" s="114" t="s">
        <v>351</v>
      </c>
      <c r="E2" s="209" t="s">
        <v>350</v>
      </c>
      <c r="F2" s="38"/>
      <c r="G2" s="208" t="s">
        <v>353</v>
      </c>
      <c r="H2" s="114" t="s">
        <v>352</v>
      </c>
      <c r="I2" s="114" t="s">
        <v>351</v>
      </c>
      <c r="J2" s="207" t="s">
        <v>350</v>
      </c>
      <c r="K2" s="38"/>
      <c r="L2" s="208" t="s">
        <v>353</v>
      </c>
      <c r="M2" s="114" t="s">
        <v>352</v>
      </c>
      <c r="N2" s="114" t="s">
        <v>351</v>
      </c>
      <c r="O2" s="209" t="s">
        <v>350</v>
      </c>
      <c r="P2" s="38"/>
      <c r="Q2" s="208" t="s">
        <v>353</v>
      </c>
      <c r="R2" s="114" t="s">
        <v>352</v>
      </c>
      <c r="S2" s="114" t="s">
        <v>351</v>
      </c>
      <c r="T2" s="207" t="s">
        <v>350</v>
      </c>
      <c r="U2" s="206"/>
    </row>
    <row r="3" spans="1:21" ht="21.75" customHeight="1">
      <c r="A3" s="224" t="s">
        <v>349</v>
      </c>
      <c r="B3" s="224"/>
      <c r="C3" s="104">
        <v>783</v>
      </c>
      <c r="D3" s="104">
        <v>32645</v>
      </c>
      <c r="E3" s="198">
        <v>131444338</v>
      </c>
      <c r="F3" s="194"/>
      <c r="G3" s="194"/>
      <c r="H3" s="104"/>
      <c r="I3" s="104"/>
      <c r="J3" s="104"/>
      <c r="K3" s="194"/>
      <c r="L3" s="194"/>
      <c r="M3" s="104"/>
      <c r="N3" s="104"/>
      <c r="O3" s="198"/>
      <c r="P3" s="194"/>
      <c r="Q3" s="194"/>
      <c r="R3" s="104"/>
      <c r="S3" s="104"/>
      <c r="T3" s="104"/>
    </row>
    <row r="4" spans="1:21" ht="17.25" customHeight="1">
      <c r="B4" s="194"/>
      <c r="C4" s="104"/>
      <c r="D4" s="104"/>
      <c r="E4" s="198"/>
      <c r="F4" s="194"/>
      <c r="K4" s="194"/>
      <c r="P4" s="201"/>
      <c r="Q4" s="11"/>
    </row>
    <row r="5" spans="1:21" ht="20.25" customHeight="1">
      <c r="A5" s="279" t="s">
        <v>348</v>
      </c>
      <c r="B5" s="279"/>
      <c r="C5" s="104">
        <f>SUM(C6:C28)</f>
        <v>146</v>
      </c>
      <c r="D5" s="104">
        <f>SUM(D6:D28)</f>
        <v>7323</v>
      </c>
      <c r="E5" s="198">
        <f>SUM(E6:E28)</f>
        <v>33354484</v>
      </c>
      <c r="F5" s="194"/>
      <c r="G5" s="194" t="s">
        <v>347</v>
      </c>
      <c r="H5" s="104">
        <v>17</v>
      </c>
      <c r="I5" s="104">
        <v>931</v>
      </c>
      <c r="J5" s="104">
        <v>4186484</v>
      </c>
      <c r="K5" s="279" t="s">
        <v>346</v>
      </c>
      <c r="L5" s="279"/>
      <c r="M5" s="104">
        <f>SUM(M6:M18)</f>
        <v>72</v>
      </c>
      <c r="N5" s="104">
        <f>SUM(N6:N18)</f>
        <v>2366</v>
      </c>
      <c r="O5" s="104">
        <f>SUM(O6:O18)</f>
        <v>6584361</v>
      </c>
      <c r="P5" s="277" t="s">
        <v>345</v>
      </c>
      <c r="Q5" s="278"/>
      <c r="R5" s="104">
        <f>SUM(R6:R20)</f>
        <v>130</v>
      </c>
      <c r="S5" s="104">
        <f>SUM(S6:S20)</f>
        <v>8023</v>
      </c>
      <c r="T5" s="104">
        <f>SUM(T6:T20)</f>
        <v>35113058</v>
      </c>
    </row>
    <row r="6" spans="1:21" ht="20.25" customHeight="1">
      <c r="B6" s="194" t="s">
        <v>344</v>
      </c>
      <c r="C6" s="104">
        <v>3</v>
      </c>
      <c r="D6" s="104">
        <v>84</v>
      </c>
      <c r="E6" s="198">
        <v>193747</v>
      </c>
      <c r="F6" s="194"/>
      <c r="G6" s="194" t="s">
        <v>343</v>
      </c>
      <c r="H6" s="104">
        <v>3</v>
      </c>
      <c r="I6" s="104">
        <v>146</v>
      </c>
      <c r="J6" s="104">
        <v>1142699</v>
      </c>
      <c r="K6" s="194"/>
      <c r="L6" s="194" t="s">
        <v>342</v>
      </c>
      <c r="M6" s="104">
        <v>1</v>
      </c>
      <c r="N6" s="104">
        <v>6</v>
      </c>
      <c r="O6" s="200">
        <v>608075</v>
      </c>
      <c r="P6" s="194"/>
      <c r="Q6" s="194" t="s">
        <v>341</v>
      </c>
      <c r="R6" s="104">
        <v>4</v>
      </c>
      <c r="S6" s="104">
        <v>62</v>
      </c>
      <c r="T6" s="104">
        <v>148178</v>
      </c>
    </row>
    <row r="7" spans="1:21" ht="20.25" customHeight="1">
      <c r="B7" s="194" t="s">
        <v>340</v>
      </c>
      <c r="C7" s="104">
        <v>1</v>
      </c>
      <c r="D7" s="104">
        <v>28</v>
      </c>
      <c r="E7" s="205">
        <v>191937</v>
      </c>
      <c r="F7" s="194"/>
      <c r="G7" s="194" t="s">
        <v>339</v>
      </c>
      <c r="H7" s="104">
        <v>9</v>
      </c>
      <c r="I7" s="104">
        <v>107</v>
      </c>
      <c r="J7" s="104">
        <v>158631</v>
      </c>
      <c r="K7" s="194"/>
      <c r="L7" s="194" t="s">
        <v>338</v>
      </c>
      <c r="M7" s="104">
        <v>1</v>
      </c>
      <c r="N7" s="104">
        <v>54</v>
      </c>
      <c r="O7" s="203" t="s">
        <v>90</v>
      </c>
      <c r="P7" s="194"/>
      <c r="Q7" s="194" t="s">
        <v>337</v>
      </c>
      <c r="R7" s="104">
        <v>35</v>
      </c>
      <c r="S7" s="104">
        <v>295</v>
      </c>
      <c r="T7" s="104">
        <v>390642</v>
      </c>
    </row>
    <row r="8" spans="1:21" ht="20.25" customHeight="1">
      <c r="B8" s="194" t="s">
        <v>336</v>
      </c>
      <c r="C8" s="104">
        <v>6</v>
      </c>
      <c r="D8" s="104">
        <v>151</v>
      </c>
      <c r="E8" s="198">
        <v>269343</v>
      </c>
      <c r="F8" s="194"/>
      <c r="G8" s="194" t="s">
        <v>335</v>
      </c>
      <c r="H8" s="104">
        <v>2</v>
      </c>
      <c r="I8" s="104">
        <v>38</v>
      </c>
      <c r="J8" s="23" t="s">
        <v>90</v>
      </c>
      <c r="L8" s="194" t="s">
        <v>334</v>
      </c>
      <c r="M8" s="104">
        <v>3</v>
      </c>
      <c r="N8" s="104">
        <v>85</v>
      </c>
      <c r="O8" s="203">
        <v>257649</v>
      </c>
      <c r="P8" s="194"/>
      <c r="Q8" s="194" t="s">
        <v>333</v>
      </c>
      <c r="R8" s="104">
        <v>9</v>
      </c>
      <c r="S8" s="104">
        <v>699</v>
      </c>
      <c r="T8" s="104">
        <v>3424378</v>
      </c>
    </row>
    <row r="9" spans="1:21" ht="20.25" customHeight="1">
      <c r="B9" s="194" t="s">
        <v>332</v>
      </c>
      <c r="C9" s="104">
        <v>18</v>
      </c>
      <c r="D9" s="104">
        <v>401</v>
      </c>
      <c r="E9" s="198">
        <v>1220829</v>
      </c>
      <c r="F9" s="194"/>
      <c r="G9" s="194" t="s">
        <v>331</v>
      </c>
      <c r="H9" s="104">
        <v>10</v>
      </c>
      <c r="I9" s="104">
        <v>746</v>
      </c>
      <c r="J9" s="104">
        <v>3904553</v>
      </c>
      <c r="K9" s="194"/>
      <c r="L9" s="194" t="s">
        <v>330</v>
      </c>
      <c r="M9" s="104">
        <v>2</v>
      </c>
      <c r="N9" s="104">
        <v>224</v>
      </c>
      <c r="O9" s="203" t="s">
        <v>90</v>
      </c>
      <c r="Q9" s="194" t="s">
        <v>329</v>
      </c>
      <c r="R9" s="104">
        <v>2</v>
      </c>
      <c r="S9" s="104">
        <v>284</v>
      </c>
      <c r="T9" s="106">
        <v>718298</v>
      </c>
    </row>
    <row r="10" spans="1:21" ht="20.25" customHeight="1">
      <c r="B10" s="194" t="s">
        <v>328</v>
      </c>
      <c r="C10" s="104">
        <v>10</v>
      </c>
      <c r="D10" s="104">
        <v>383</v>
      </c>
      <c r="E10" s="198">
        <v>1236722</v>
      </c>
      <c r="F10" s="194"/>
      <c r="G10" s="194" t="s">
        <v>327</v>
      </c>
      <c r="H10" s="104">
        <v>2</v>
      </c>
      <c r="I10" s="104">
        <v>48</v>
      </c>
      <c r="J10" s="23" t="s">
        <v>90</v>
      </c>
      <c r="K10" s="194"/>
      <c r="L10" s="194" t="s">
        <v>326</v>
      </c>
      <c r="M10" s="104">
        <v>11</v>
      </c>
      <c r="N10" s="104">
        <v>180</v>
      </c>
      <c r="O10" s="203">
        <v>262411</v>
      </c>
      <c r="P10" s="194"/>
      <c r="Q10" s="194" t="s">
        <v>325</v>
      </c>
      <c r="R10" s="104">
        <v>8</v>
      </c>
      <c r="S10" s="104">
        <v>61</v>
      </c>
      <c r="T10" s="23">
        <v>164086</v>
      </c>
    </row>
    <row r="11" spans="1:21" ht="20.25" customHeight="1">
      <c r="B11" s="194" t="s">
        <v>324</v>
      </c>
      <c r="C11" s="104">
        <v>18</v>
      </c>
      <c r="D11" s="104">
        <v>416</v>
      </c>
      <c r="E11" s="198">
        <v>1083033</v>
      </c>
      <c r="F11" s="194"/>
      <c r="G11" s="194" t="s">
        <v>323</v>
      </c>
      <c r="H11" s="104">
        <v>8</v>
      </c>
      <c r="I11" s="104">
        <v>105</v>
      </c>
      <c r="J11" s="104">
        <v>148559</v>
      </c>
      <c r="K11" s="194"/>
      <c r="L11" s="194" t="s">
        <v>322</v>
      </c>
      <c r="M11" s="104">
        <v>13</v>
      </c>
      <c r="N11" s="104">
        <v>204</v>
      </c>
      <c r="O11" s="198">
        <v>463792</v>
      </c>
      <c r="P11" s="194"/>
      <c r="Q11" s="194" t="s">
        <v>321</v>
      </c>
      <c r="R11" s="104">
        <v>1</v>
      </c>
      <c r="S11" s="104">
        <v>6</v>
      </c>
      <c r="T11" s="23" t="s">
        <v>90</v>
      </c>
    </row>
    <row r="12" spans="1:21" ht="20.25" customHeight="1">
      <c r="B12" s="194" t="s">
        <v>320</v>
      </c>
      <c r="C12" s="104">
        <v>5</v>
      </c>
      <c r="D12" s="104">
        <v>92</v>
      </c>
      <c r="E12" s="198">
        <v>175675</v>
      </c>
      <c r="F12" s="194"/>
      <c r="G12" s="194" t="s">
        <v>319</v>
      </c>
      <c r="H12" s="104">
        <v>2</v>
      </c>
      <c r="I12" s="104">
        <v>17</v>
      </c>
      <c r="J12" s="23" t="s">
        <v>90</v>
      </c>
      <c r="K12" s="194"/>
      <c r="L12" s="194" t="s">
        <v>318</v>
      </c>
      <c r="M12" s="104">
        <v>17</v>
      </c>
      <c r="N12" s="104">
        <v>546</v>
      </c>
      <c r="O12" s="198">
        <v>971884</v>
      </c>
      <c r="P12" s="194"/>
      <c r="Q12" s="194" t="s">
        <v>317</v>
      </c>
      <c r="R12" s="104">
        <v>20</v>
      </c>
      <c r="S12" s="104">
        <v>363</v>
      </c>
      <c r="T12" s="23">
        <v>808769</v>
      </c>
    </row>
    <row r="13" spans="1:21" ht="20.25" customHeight="1">
      <c r="B13" s="194" t="s">
        <v>316</v>
      </c>
      <c r="C13" s="104">
        <v>3</v>
      </c>
      <c r="D13" s="104">
        <v>31</v>
      </c>
      <c r="E13" s="198">
        <v>86426</v>
      </c>
      <c r="F13" s="194"/>
      <c r="G13" s="194" t="s">
        <v>315</v>
      </c>
      <c r="H13" s="104">
        <v>3</v>
      </c>
      <c r="I13" s="104">
        <v>588</v>
      </c>
      <c r="J13" s="23">
        <v>1328744</v>
      </c>
      <c r="K13" s="194"/>
      <c r="L13" s="194" t="s">
        <v>314</v>
      </c>
      <c r="M13" s="104">
        <v>3</v>
      </c>
      <c r="N13" s="104">
        <v>25</v>
      </c>
      <c r="O13" s="198">
        <v>26074</v>
      </c>
      <c r="P13" s="194"/>
      <c r="Q13" s="194" t="s">
        <v>313</v>
      </c>
      <c r="R13" s="104">
        <v>1</v>
      </c>
      <c r="S13" s="104">
        <v>22</v>
      </c>
      <c r="T13" s="23" t="s">
        <v>90</v>
      </c>
    </row>
    <row r="14" spans="1:21" ht="20.25" customHeight="1">
      <c r="B14" s="194" t="s">
        <v>312</v>
      </c>
      <c r="C14" s="104">
        <v>1</v>
      </c>
      <c r="D14" s="104">
        <v>73</v>
      </c>
      <c r="E14" s="203" t="s">
        <v>90</v>
      </c>
      <c r="F14" s="194"/>
      <c r="G14" s="194" t="s">
        <v>311</v>
      </c>
      <c r="H14" s="104">
        <v>8</v>
      </c>
      <c r="I14" s="104">
        <v>546</v>
      </c>
      <c r="J14" s="104">
        <v>5467454</v>
      </c>
      <c r="K14" s="194"/>
      <c r="L14" s="194" t="s">
        <v>310</v>
      </c>
      <c r="M14" s="104">
        <v>3</v>
      </c>
      <c r="N14" s="104">
        <v>89</v>
      </c>
      <c r="O14" s="198">
        <v>150686</v>
      </c>
      <c r="P14" s="194"/>
      <c r="Q14" s="194" t="s">
        <v>309</v>
      </c>
      <c r="R14" s="104">
        <v>18</v>
      </c>
      <c r="S14" s="104">
        <v>1122</v>
      </c>
      <c r="T14" s="23">
        <v>3066693</v>
      </c>
    </row>
    <row r="15" spans="1:21" ht="20.25" customHeight="1">
      <c r="B15" s="194" t="s">
        <v>308</v>
      </c>
      <c r="C15" s="104">
        <v>7</v>
      </c>
      <c r="D15" s="104">
        <v>1233</v>
      </c>
      <c r="E15" s="198">
        <v>9841079</v>
      </c>
      <c r="F15" s="194"/>
      <c r="G15" s="194" t="s">
        <v>307</v>
      </c>
      <c r="H15" s="104">
        <v>8</v>
      </c>
      <c r="I15" s="104">
        <v>798</v>
      </c>
      <c r="J15" s="104">
        <v>4816587</v>
      </c>
      <c r="K15" s="194"/>
      <c r="L15" s="194" t="s">
        <v>306</v>
      </c>
      <c r="M15" s="104">
        <v>1</v>
      </c>
      <c r="N15" s="104">
        <v>10</v>
      </c>
      <c r="O15" s="203" t="s">
        <v>90</v>
      </c>
      <c r="P15" s="194"/>
      <c r="Q15" s="194" t="s">
        <v>305</v>
      </c>
      <c r="R15" s="104">
        <v>6</v>
      </c>
      <c r="S15" s="104">
        <v>75</v>
      </c>
      <c r="T15" s="23">
        <v>145635</v>
      </c>
    </row>
    <row r="16" spans="1:21" ht="20.25" customHeight="1">
      <c r="B16" s="194" t="s">
        <v>304</v>
      </c>
      <c r="C16" s="104">
        <v>9</v>
      </c>
      <c r="D16" s="104">
        <v>627</v>
      </c>
      <c r="E16" s="198">
        <v>2072215</v>
      </c>
      <c r="F16" s="194"/>
      <c r="G16" s="194" t="s">
        <v>303</v>
      </c>
      <c r="H16" s="104">
        <v>5</v>
      </c>
      <c r="I16" s="104">
        <v>87</v>
      </c>
      <c r="J16" s="104">
        <v>93491</v>
      </c>
      <c r="K16" s="194"/>
      <c r="L16" s="194" t="s">
        <v>302</v>
      </c>
      <c r="M16" s="104">
        <v>15</v>
      </c>
      <c r="N16" s="104">
        <v>911</v>
      </c>
      <c r="O16" s="203">
        <v>3843790</v>
      </c>
      <c r="P16" s="194"/>
      <c r="Q16" s="194" t="s">
        <v>301</v>
      </c>
      <c r="R16" s="104">
        <v>9</v>
      </c>
      <c r="S16" s="104">
        <v>131</v>
      </c>
      <c r="T16" s="23">
        <v>169135</v>
      </c>
    </row>
    <row r="17" spans="1:22" ht="20.25" customHeight="1">
      <c r="B17" s="194" t="s">
        <v>300</v>
      </c>
      <c r="C17" s="104">
        <v>1</v>
      </c>
      <c r="D17" s="104">
        <v>16</v>
      </c>
      <c r="E17" s="203" t="s">
        <v>90</v>
      </c>
      <c r="F17" s="194"/>
      <c r="G17" s="194" t="s">
        <v>299</v>
      </c>
      <c r="H17" s="104">
        <v>8</v>
      </c>
      <c r="I17" s="104">
        <v>288</v>
      </c>
      <c r="J17" s="104">
        <v>797559</v>
      </c>
      <c r="K17" s="194"/>
      <c r="L17" s="194" t="s">
        <v>298</v>
      </c>
      <c r="M17" s="104">
        <v>1</v>
      </c>
      <c r="N17" s="104">
        <v>26</v>
      </c>
      <c r="O17" s="203" t="s">
        <v>90</v>
      </c>
      <c r="P17" s="194"/>
      <c r="Q17" s="194" t="s">
        <v>297</v>
      </c>
      <c r="R17" s="104">
        <v>1</v>
      </c>
      <c r="S17" s="104">
        <v>29</v>
      </c>
      <c r="T17" s="23" t="s">
        <v>90</v>
      </c>
    </row>
    <row r="18" spans="1:22" ht="20.25" customHeight="1">
      <c r="B18" s="194" t="s">
        <v>296</v>
      </c>
      <c r="C18" s="104">
        <v>8</v>
      </c>
      <c r="D18" s="104">
        <v>359</v>
      </c>
      <c r="E18" s="198">
        <v>950026</v>
      </c>
      <c r="F18" s="194"/>
      <c r="G18" s="194" t="s">
        <v>295</v>
      </c>
      <c r="H18" s="104">
        <v>13</v>
      </c>
      <c r="I18" s="104">
        <v>172</v>
      </c>
      <c r="J18" s="104">
        <v>217831</v>
      </c>
      <c r="K18" s="194"/>
      <c r="L18" s="194" t="s">
        <v>294</v>
      </c>
      <c r="M18" s="104">
        <v>1</v>
      </c>
      <c r="N18" s="104">
        <v>6</v>
      </c>
      <c r="O18" s="203" t="s">
        <v>90</v>
      </c>
      <c r="P18" s="194"/>
      <c r="Q18" s="194" t="s">
        <v>293</v>
      </c>
      <c r="R18" s="104">
        <v>6</v>
      </c>
      <c r="S18" s="104">
        <v>4765</v>
      </c>
      <c r="T18" s="23">
        <v>25956244</v>
      </c>
    </row>
    <row r="19" spans="1:22" ht="20.25" customHeight="1">
      <c r="B19" s="194" t="s">
        <v>292</v>
      </c>
      <c r="C19" s="104">
        <v>5</v>
      </c>
      <c r="D19" s="104">
        <v>333</v>
      </c>
      <c r="E19" s="198">
        <v>3929594</v>
      </c>
      <c r="F19" s="194"/>
      <c r="G19" s="194" t="s">
        <v>291</v>
      </c>
      <c r="H19" s="104">
        <v>3</v>
      </c>
      <c r="I19" s="104">
        <v>36</v>
      </c>
      <c r="J19" s="104">
        <v>32669</v>
      </c>
      <c r="K19" s="194"/>
      <c r="P19" s="201"/>
      <c r="Q19" s="194" t="s">
        <v>290</v>
      </c>
      <c r="R19" s="104">
        <v>9</v>
      </c>
      <c r="S19" s="104">
        <v>104</v>
      </c>
      <c r="T19" s="104">
        <v>121000</v>
      </c>
      <c r="V19" s="104"/>
    </row>
    <row r="20" spans="1:22" ht="20.25" customHeight="1">
      <c r="B20" s="194" t="s">
        <v>289</v>
      </c>
      <c r="C20" s="104">
        <v>3</v>
      </c>
      <c r="D20" s="104">
        <v>699</v>
      </c>
      <c r="E20" s="203">
        <v>3744175</v>
      </c>
      <c r="F20" s="194"/>
      <c r="G20" s="194" t="s">
        <v>288</v>
      </c>
      <c r="H20" s="104">
        <v>29</v>
      </c>
      <c r="I20" s="104">
        <v>755</v>
      </c>
      <c r="J20" s="104">
        <v>1845242</v>
      </c>
      <c r="K20" s="194"/>
      <c r="P20" s="201"/>
      <c r="Q20" s="194" t="s">
        <v>287</v>
      </c>
      <c r="R20" s="104">
        <v>1</v>
      </c>
      <c r="S20" s="104">
        <v>5</v>
      </c>
      <c r="T20" s="23" t="s">
        <v>90</v>
      </c>
    </row>
    <row r="21" spans="1:22" ht="20.25" customHeight="1">
      <c r="B21" s="194" t="s">
        <v>286</v>
      </c>
      <c r="C21" s="104">
        <v>21</v>
      </c>
      <c r="D21" s="104">
        <v>434</v>
      </c>
      <c r="E21" s="198">
        <v>2651687</v>
      </c>
      <c r="F21" s="194"/>
      <c r="G21" s="194" t="s">
        <v>285</v>
      </c>
      <c r="H21" s="104">
        <v>43</v>
      </c>
      <c r="I21" s="104">
        <v>1431</v>
      </c>
      <c r="J21" s="104">
        <v>3065234</v>
      </c>
      <c r="K21" s="279" t="s">
        <v>284</v>
      </c>
      <c r="L21" s="279"/>
      <c r="M21" s="104">
        <f>SUM(M22:M27)</f>
        <v>24</v>
      </c>
      <c r="N21" s="104">
        <f>SUM(N22:N27)</f>
        <v>458</v>
      </c>
      <c r="O21" s="104">
        <f>SUM(O22:O27)</f>
        <v>1341003</v>
      </c>
      <c r="P21" s="201"/>
    </row>
    <row r="22" spans="1:22" ht="20.25" customHeight="1">
      <c r="B22" s="194" t="s">
        <v>283</v>
      </c>
      <c r="C22" s="104">
        <v>2</v>
      </c>
      <c r="D22" s="104">
        <v>10</v>
      </c>
      <c r="E22" s="203" t="s">
        <v>90</v>
      </c>
      <c r="F22" s="194"/>
      <c r="G22" s="194"/>
      <c r="H22" s="104"/>
      <c r="I22" s="104"/>
      <c r="J22" s="104"/>
      <c r="K22" s="194"/>
      <c r="L22" s="194" t="s">
        <v>282</v>
      </c>
      <c r="M22" s="104">
        <v>2</v>
      </c>
      <c r="N22" s="104">
        <v>11</v>
      </c>
      <c r="O22" s="111">
        <v>151148</v>
      </c>
      <c r="P22" s="201"/>
    </row>
    <row r="23" spans="1:22" ht="20.25" customHeight="1">
      <c r="B23" s="194" t="s">
        <v>281</v>
      </c>
      <c r="C23" s="104">
        <v>7</v>
      </c>
      <c r="D23" s="104">
        <v>137</v>
      </c>
      <c r="E23" s="198">
        <v>181532</v>
      </c>
      <c r="F23" s="194"/>
      <c r="G23" s="194"/>
      <c r="H23" s="104"/>
      <c r="I23" s="104"/>
      <c r="J23" s="104"/>
      <c r="L23" s="195" t="s">
        <v>280</v>
      </c>
      <c r="M23" s="104">
        <v>3</v>
      </c>
      <c r="N23" s="104">
        <v>56</v>
      </c>
      <c r="O23" s="100">
        <v>91840</v>
      </c>
      <c r="P23" s="201"/>
    </row>
    <row r="24" spans="1:22" ht="20.25" customHeight="1">
      <c r="B24" s="194" t="s">
        <v>279</v>
      </c>
      <c r="C24" s="104">
        <v>3</v>
      </c>
      <c r="D24" s="104">
        <v>83</v>
      </c>
      <c r="E24" s="198">
        <v>221646</v>
      </c>
      <c r="F24" s="279" t="s">
        <v>278</v>
      </c>
      <c r="G24" s="279"/>
      <c r="H24" s="104">
        <f>SUM(H25:H40)</f>
        <v>100</v>
      </c>
      <c r="I24" s="104">
        <f>SUM(I25:I40)</f>
        <v>4651</v>
      </c>
      <c r="J24" s="104">
        <f>SUM(J25:J40)</f>
        <v>19077368</v>
      </c>
      <c r="K24" s="194"/>
      <c r="L24" t="s">
        <v>277</v>
      </c>
      <c r="M24" s="129">
        <v>1</v>
      </c>
      <c r="N24" s="129">
        <v>5</v>
      </c>
      <c r="O24" s="23" t="s">
        <v>90</v>
      </c>
      <c r="P24" s="201"/>
      <c r="Q24" s="194"/>
      <c r="R24" s="104"/>
      <c r="S24" s="104"/>
      <c r="T24" s="104"/>
    </row>
    <row r="25" spans="1:22" ht="20.25" customHeight="1">
      <c r="B25" s="194" t="s">
        <v>276</v>
      </c>
      <c r="C25" s="104">
        <v>4</v>
      </c>
      <c r="D25" s="104">
        <v>86</v>
      </c>
      <c r="E25" s="198">
        <v>132702</v>
      </c>
      <c r="F25" s="194"/>
      <c r="G25" s="194" t="s">
        <v>275</v>
      </c>
      <c r="H25" s="104">
        <v>1</v>
      </c>
      <c r="I25" s="104">
        <v>8</v>
      </c>
      <c r="J25" s="106">
        <v>308184</v>
      </c>
      <c r="K25" s="194"/>
      <c r="L25" s="194" t="s">
        <v>274</v>
      </c>
      <c r="M25" s="104">
        <v>7</v>
      </c>
      <c r="N25" s="104">
        <v>180</v>
      </c>
      <c r="O25" s="104">
        <v>610097</v>
      </c>
      <c r="P25" s="201"/>
      <c r="Q25" s="194"/>
      <c r="R25" s="104"/>
      <c r="S25" s="104"/>
      <c r="T25" s="104"/>
    </row>
    <row r="26" spans="1:22" ht="20.25" customHeight="1">
      <c r="B26" s="194" t="s">
        <v>273</v>
      </c>
      <c r="C26" s="104">
        <v>3</v>
      </c>
      <c r="D26" s="104">
        <v>35</v>
      </c>
      <c r="E26" s="198">
        <v>26370</v>
      </c>
      <c r="F26" s="194"/>
      <c r="G26" s="194" t="s">
        <v>272</v>
      </c>
      <c r="H26" s="104">
        <v>1</v>
      </c>
      <c r="I26" s="104">
        <v>13</v>
      </c>
      <c r="J26" s="23" t="s">
        <v>90</v>
      </c>
      <c r="K26" s="195"/>
      <c r="L26" s="194" t="s">
        <v>271</v>
      </c>
      <c r="M26" s="104">
        <v>9</v>
      </c>
      <c r="N26" s="104">
        <v>171</v>
      </c>
      <c r="O26" s="104">
        <v>487918</v>
      </c>
      <c r="P26" s="201"/>
      <c r="Q26" s="195"/>
      <c r="R26" s="129"/>
      <c r="S26" s="129"/>
      <c r="T26" s="129"/>
    </row>
    <row r="27" spans="1:22" ht="20.25" customHeight="1">
      <c r="B27" s="194" t="s">
        <v>270</v>
      </c>
      <c r="C27" s="104">
        <v>6</v>
      </c>
      <c r="D27" s="104">
        <v>1583</v>
      </c>
      <c r="E27" s="198">
        <v>5145746</v>
      </c>
      <c r="F27" s="194"/>
      <c r="G27" s="194" t="s">
        <v>269</v>
      </c>
      <c r="H27" s="104">
        <v>1</v>
      </c>
      <c r="I27" s="104">
        <v>5</v>
      </c>
      <c r="J27" s="23" t="s">
        <v>90</v>
      </c>
      <c r="K27" s="194"/>
      <c r="L27" s="204" t="s">
        <v>268</v>
      </c>
      <c r="M27" s="104">
        <v>2</v>
      </c>
      <c r="N27" s="104">
        <v>35</v>
      </c>
      <c r="O27" s="23" t="s">
        <v>90</v>
      </c>
      <c r="P27" s="197"/>
      <c r="Q27" s="194"/>
      <c r="R27" s="194"/>
      <c r="S27" s="194"/>
      <c r="T27" s="194"/>
      <c r="U27" s="24"/>
    </row>
    <row r="28" spans="1:22" ht="20.25" customHeight="1">
      <c r="B28" s="194" t="s">
        <v>267</v>
      </c>
      <c r="C28" s="104">
        <v>2</v>
      </c>
      <c r="D28" s="104">
        <v>29</v>
      </c>
      <c r="E28" s="203" t="s">
        <v>90</v>
      </c>
      <c r="F28" s="194"/>
      <c r="G28" s="194" t="s">
        <v>266</v>
      </c>
      <c r="H28" s="104">
        <v>14</v>
      </c>
      <c r="I28" s="104">
        <v>544</v>
      </c>
      <c r="J28" s="104">
        <v>1736848</v>
      </c>
      <c r="K28" s="202"/>
      <c r="L28" s="4"/>
      <c r="M28" s="4"/>
      <c r="N28" s="4"/>
      <c r="O28" s="4"/>
      <c r="P28" s="202"/>
      <c r="Q28" s="202"/>
      <c r="R28" s="202"/>
      <c r="S28" s="202"/>
      <c r="T28" s="202"/>
      <c r="U28" s="11"/>
    </row>
    <row r="29" spans="1:22" ht="20.25" customHeight="1">
      <c r="F29" s="201"/>
      <c r="G29" s="194" t="s">
        <v>265</v>
      </c>
      <c r="H29" s="104">
        <v>1</v>
      </c>
      <c r="I29" s="104">
        <v>21</v>
      </c>
      <c r="J29" s="23" t="s">
        <v>90</v>
      </c>
      <c r="K29" s="194"/>
      <c r="L29" s="194" t="s">
        <v>264</v>
      </c>
    </row>
    <row r="30" spans="1:22" ht="20.25" customHeight="1">
      <c r="B30" s="194"/>
      <c r="C30" s="104"/>
      <c r="D30" s="104"/>
      <c r="E30" s="198"/>
      <c r="F30" s="194"/>
      <c r="G30" s="194" t="s">
        <v>263</v>
      </c>
      <c r="H30" s="104">
        <v>15</v>
      </c>
      <c r="I30" s="104">
        <v>193</v>
      </c>
      <c r="J30" s="104">
        <v>378069</v>
      </c>
      <c r="K30" s="194"/>
      <c r="M30" s="194"/>
      <c r="N30" s="194"/>
      <c r="O30" s="194"/>
      <c r="P30" s="194"/>
      <c r="Q30" s="194"/>
      <c r="R30" s="194"/>
      <c r="S30" s="194"/>
    </row>
    <row r="31" spans="1:22" ht="20.25" customHeight="1">
      <c r="B31" s="194"/>
      <c r="C31" s="104"/>
      <c r="D31" s="104"/>
      <c r="E31" s="198"/>
      <c r="F31" s="194"/>
      <c r="G31" s="194" t="s">
        <v>262</v>
      </c>
      <c r="H31" s="104">
        <v>3</v>
      </c>
      <c r="I31" s="104">
        <v>665</v>
      </c>
      <c r="J31" s="104">
        <v>2821865</v>
      </c>
      <c r="K31" s="194"/>
      <c r="M31" s="199"/>
      <c r="N31" s="199"/>
      <c r="O31" s="199"/>
      <c r="P31" s="199"/>
      <c r="Q31" s="199"/>
      <c r="R31" s="199"/>
      <c r="S31" s="199"/>
    </row>
    <row r="32" spans="1:22" ht="20.25" customHeight="1">
      <c r="A32" s="279" t="s">
        <v>261</v>
      </c>
      <c r="B32" s="279"/>
      <c r="C32" s="104">
        <f>SUM(C33:C40,H5:H21)</f>
        <v>311</v>
      </c>
      <c r="D32" s="104">
        <f>SUM(D33:D40,I5:I21)</f>
        <v>9824</v>
      </c>
      <c r="E32" s="104">
        <f>SUM(E33:E40,J5:J21)</f>
        <v>35974064</v>
      </c>
      <c r="F32" s="201"/>
      <c r="G32" s="194" t="s">
        <v>260</v>
      </c>
      <c r="H32" s="104">
        <v>11</v>
      </c>
      <c r="I32" s="104">
        <v>391</v>
      </c>
      <c r="J32" s="104">
        <v>1849650</v>
      </c>
      <c r="K32" s="194"/>
      <c r="L32" s="199"/>
      <c r="M32" s="199"/>
      <c r="N32" s="199"/>
      <c r="O32" s="199"/>
      <c r="P32" s="199"/>
      <c r="Q32" s="199"/>
      <c r="R32" s="199"/>
      <c r="S32" s="199"/>
    </row>
    <row r="33" spans="1:20" ht="20.25" customHeight="1">
      <c r="B33" s="194" t="s">
        <v>259</v>
      </c>
      <c r="C33" s="104">
        <v>18</v>
      </c>
      <c r="D33" s="104">
        <v>244</v>
      </c>
      <c r="E33" s="198">
        <v>471002</v>
      </c>
      <c r="F33" s="194"/>
      <c r="G33" s="194" t="s">
        <v>258</v>
      </c>
      <c r="H33" s="104">
        <v>17</v>
      </c>
      <c r="I33" s="104">
        <v>1599</v>
      </c>
      <c r="J33" s="104">
        <v>8861278</v>
      </c>
      <c r="K33" s="194"/>
      <c r="L33" s="199"/>
      <c r="M33" s="199"/>
      <c r="N33" s="199"/>
      <c r="O33" s="199"/>
      <c r="P33" s="199"/>
      <c r="Q33" s="199"/>
      <c r="R33" s="199"/>
      <c r="S33" s="199"/>
      <c r="T33" s="199"/>
    </row>
    <row r="34" spans="1:20" ht="20.25" customHeight="1">
      <c r="B34" s="194" t="s">
        <v>257</v>
      </c>
      <c r="C34" s="104">
        <v>19</v>
      </c>
      <c r="D34" s="104">
        <v>228</v>
      </c>
      <c r="E34" s="198">
        <v>751094</v>
      </c>
      <c r="F34" s="194"/>
      <c r="G34" s="194" t="s">
        <v>256</v>
      </c>
      <c r="H34" s="104">
        <v>11</v>
      </c>
      <c r="I34" s="104">
        <v>445</v>
      </c>
      <c r="J34" s="104">
        <v>1917272</v>
      </c>
      <c r="K34" s="194"/>
      <c r="L34" s="199"/>
      <c r="M34" s="199"/>
      <c r="N34" s="199"/>
      <c r="O34" s="199"/>
      <c r="P34" s="199"/>
      <c r="Q34" s="199"/>
      <c r="R34" s="199"/>
      <c r="S34" s="199"/>
      <c r="T34" s="194"/>
    </row>
    <row r="35" spans="1:20" ht="20.25" customHeight="1">
      <c r="B35" s="194" t="s">
        <v>255</v>
      </c>
      <c r="C35" s="104">
        <v>47</v>
      </c>
      <c r="D35" s="104">
        <v>904</v>
      </c>
      <c r="E35" s="198">
        <v>1888030</v>
      </c>
      <c r="F35" s="194"/>
      <c r="G35" s="194" t="s">
        <v>254</v>
      </c>
      <c r="H35" s="104">
        <v>13</v>
      </c>
      <c r="I35" s="104">
        <v>359</v>
      </c>
      <c r="J35" s="104">
        <v>574859</v>
      </c>
      <c r="K35" s="194"/>
      <c r="L35" s="11"/>
      <c r="M35" s="11"/>
      <c r="N35" s="11"/>
      <c r="O35" s="11"/>
      <c r="P35" s="11"/>
      <c r="Q35" s="11"/>
      <c r="R35" s="11"/>
      <c r="S35" s="11"/>
      <c r="T35" s="194"/>
    </row>
    <row r="36" spans="1:20" ht="20.25" customHeight="1">
      <c r="B36" s="194" t="s">
        <v>253</v>
      </c>
      <c r="C36" s="104">
        <v>16</v>
      </c>
      <c r="D36" s="104">
        <v>301</v>
      </c>
      <c r="E36" s="198">
        <v>1095050</v>
      </c>
      <c r="F36" s="194"/>
      <c r="G36" s="194" t="s">
        <v>252</v>
      </c>
      <c r="H36" s="104">
        <v>3</v>
      </c>
      <c r="I36" s="104">
        <v>23</v>
      </c>
      <c r="J36" s="23">
        <v>17183</v>
      </c>
      <c r="K36" s="194"/>
      <c r="T36" s="194"/>
    </row>
    <row r="37" spans="1:20" ht="20.25" customHeight="1">
      <c r="B37" s="194" t="s">
        <v>251</v>
      </c>
      <c r="C37" s="104">
        <v>1</v>
      </c>
      <c r="D37" s="104">
        <v>6</v>
      </c>
      <c r="E37" s="200">
        <v>149413</v>
      </c>
      <c r="F37" s="194"/>
      <c r="G37" s="195" t="s">
        <v>250</v>
      </c>
      <c r="H37" s="129">
        <v>2</v>
      </c>
      <c r="I37" s="129">
        <v>11</v>
      </c>
      <c r="J37" s="100" t="s">
        <v>90</v>
      </c>
      <c r="K37" s="194"/>
      <c r="T37" s="199"/>
    </row>
    <row r="38" spans="1:20" ht="20.25" customHeight="1">
      <c r="B38" s="194" t="s">
        <v>249</v>
      </c>
      <c r="C38" s="104">
        <v>4</v>
      </c>
      <c r="D38" s="104">
        <v>62</v>
      </c>
      <c r="E38" s="198">
        <v>71468</v>
      </c>
      <c r="F38" s="194"/>
      <c r="G38" s="195" t="s">
        <v>248</v>
      </c>
      <c r="H38" s="129">
        <v>2</v>
      </c>
      <c r="I38" s="129">
        <v>20</v>
      </c>
      <c r="J38" s="100" t="s">
        <v>90</v>
      </c>
      <c r="K38" s="194"/>
      <c r="L38" s="194"/>
      <c r="M38" s="194"/>
      <c r="N38" s="194"/>
      <c r="O38" s="194"/>
      <c r="P38" s="194"/>
      <c r="Q38" s="194"/>
      <c r="R38" s="194"/>
      <c r="S38" s="194"/>
      <c r="T38" s="194"/>
    </row>
    <row r="39" spans="1:20" ht="20.25" customHeight="1">
      <c r="A39" s="11"/>
      <c r="B39" s="195" t="s">
        <v>247</v>
      </c>
      <c r="C39" s="129">
        <v>29</v>
      </c>
      <c r="D39" s="129">
        <v>1197</v>
      </c>
      <c r="E39" s="198">
        <v>4291478</v>
      </c>
      <c r="F39" s="195"/>
      <c r="G39" s="194" t="s">
        <v>246</v>
      </c>
      <c r="H39" s="104">
        <v>2</v>
      </c>
      <c r="I39" s="104">
        <v>104</v>
      </c>
      <c r="J39" s="100" t="s">
        <v>90</v>
      </c>
      <c r="K39" s="195"/>
      <c r="L39" s="194"/>
      <c r="M39" s="194"/>
      <c r="N39" s="194"/>
      <c r="O39" s="194"/>
      <c r="P39" s="194"/>
      <c r="Q39" s="194"/>
      <c r="R39" s="194"/>
      <c r="S39" s="194"/>
      <c r="T39" s="194"/>
    </row>
    <row r="40" spans="1:20" ht="20.25" customHeight="1">
      <c r="A40" s="24"/>
      <c r="B40" s="196" t="s">
        <v>245</v>
      </c>
      <c r="C40" s="134">
        <v>4</v>
      </c>
      <c r="D40" s="134">
        <v>43</v>
      </c>
      <c r="E40" s="134">
        <v>50792</v>
      </c>
      <c r="F40" s="197"/>
      <c r="G40" s="196" t="s">
        <v>244</v>
      </c>
      <c r="H40" s="134">
        <v>3</v>
      </c>
      <c r="I40" s="134">
        <v>250</v>
      </c>
      <c r="J40" s="134">
        <v>612160</v>
      </c>
      <c r="K40" s="195"/>
      <c r="L40" s="194"/>
      <c r="M40" s="194"/>
      <c r="N40" s="194"/>
      <c r="O40" s="194"/>
      <c r="P40" s="194"/>
      <c r="Q40" s="194"/>
      <c r="R40" s="194"/>
      <c r="S40" s="194"/>
      <c r="T40" s="194"/>
    </row>
  </sheetData>
  <mergeCells count="8">
    <mergeCell ref="P5:Q5"/>
    <mergeCell ref="K21:L21"/>
    <mergeCell ref="F24:G24"/>
    <mergeCell ref="A32:B32"/>
    <mergeCell ref="A1:I1"/>
    <mergeCell ref="A3:B3"/>
    <mergeCell ref="A5:B5"/>
    <mergeCell ref="K5:L5"/>
  </mergeCells>
  <phoneticPr fontId="2"/>
  <printOptions horizontalCentered="1"/>
  <pageMargins left="0.78740157480314965" right="0.59055118110236227" top="0.78740157480314965" bottom="0.39370078740157483" header="0.51181102362204722" footer="0.19685039370078741"/>
  <pageSetup paperSize="9" firstPageNumber="40" fitToWidth="2" orientation="portrait" r:id="rId1"/>
  <headerFooter alignWithMargins="0"/>
  <colBreaks count="1" manualBreakCount="1">
    <brk id="10" max="1048575" man="1"/>
  </colBreaks>
  <legacyDrawing r:id="rId2"/>
  <oleObjects>
    <oleObject progId="Excel.Sheet.12" shapeId="1025" r:id="rId3"/>
  </oleObject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7:H53"/>
  <sheetViews>
    <sheetView topLeftCell="A24" zoomScale="116" zoomScaleNormal="116" workbookViewId="0">
      <selection activeCell="A27" sqref="A27"/>
    </sheetView>
  </sheetViews>
  <sheetFormatPr defaultRowHeight="13.5"/>
  <cols>
    <col min="1" max="7" width="9.625" customWidth="1"/>
    <col min="8" max="8" width="8.125" customWidth="1"/>
    <col min="9" max="9" width="9.625" customWidth="1"/>
  </cols>
  <sheetData>
    <row r="17" spans="2:8">
      <c r="E17" s="220"/>
    </row>
    <row r="19" spans="2:8" ht="66" customHeight="1"/>
    <row r="20" spans="2:8" ht="54.75" customHeight="1"/>
    <row r="21" spans="2:8" ht="31.5" customHeight="1"/>
    <row r="23" spans="2:8" ht="14.25" thickBot="1"/>
    <row r="24" spans="2:8" ht="3.75" customHeight="1" thickTop="1">
      <c r="B24" s="218"/>
      <c r="C24" s="218"/>
      <c r="D24" s="218"/>
      <c r="E24" s="218"/>
      <c r="F24" s="218"/>
      <c r="G24" s="218"/>
      <c r="H24" s="218"/>
    </row>
    <row r="27" spans="2:8" ht="25.5">
      <c r="E27" s="217" t="s">
        <v>367</v>
      </c>
    </row>
    <row r="29" spans="2:8" ht="18.75">
      <c r="E29" s="216" t="s">
        <v>366</v>
      </c>
    </row>
    <row r="31" spans="2:8">
      <c r="B31" t="s">
        <v>370</v>
      </c>
    </row>
    <row r="33" spans="2:8" ht="17.25">
      <c r="B33" t="s">
        <v>365</v>
      </c>
    </row>
    <row r="35" spans="2:8">
      <c r="D35" t="s">
        <v>364</v>
      </c>
    </row>
    <row r="36" spans="2:8">
      <c r="D36" t="s">
        <v>363</v>
      </c>
    </row>
    <row r="37" spans="2:8">
      <c r="D37" t="s">
        <v>362</v>
      </c>
    </row>
    <row r="40" spans="2:8" ht="17.25">
      <c r="B40" t="s">
        <v>361</v>
      </c>
    </row>
    <row r="41" spans="2:8">
      <c r="D41" t="s">
        <v>360</v>
      </c>
    </row>
    <row r="44" spans="2:8" ht="3.75" customHeight="1" thickBot="1">
      <c r="B44" s="215"/>
      <c r="C44" s="215"/>
      <c r="D44" s="215"/>
      <c r="E44" s="215"/>
      <c r="F44" s="215"/>
      <c r="G44" s="215"/>
      <c r="H44" s="215"/>
    </row>
    <row r="45" spans="2:8" ht="14.25" thickTop="1"/>
    <row r="46" spans="2:8">
      <c r="B46" s="214" t="s">
        <v>359</v>
      </c>
    </row>
    <row r="47" spans="2:8" ht="3" customHeight="1">
      <c r="B47" s="214"/>
    </row>
    <row r="48" spans="2:8">
      <c r="B48" t="s">
        <v>358</v>
      </c>
    </row>
    <row r="49" spans="2:8" ht="6.75" customHeight="1"/>
    <row r="50" spans="2:8" ht="19.5" customHeight="1">
      <c r="B50" s="213"/>
      <c r="C50" s="212"/>
      <c r="D50" s="280" t="s">
        <v>357</v>
      </c>
      <c r="E50" s="280"/>
      <c r="F50" s="211" t="s">
        <v>356</v>
      </c>
    </row>
    <row r="52" spans="2:8">
      <c r="B52" s="11"/>
      <c r="C52" s="11"/>
      <c r="D52" s="11"/>
      <c r="E52" s="11"/>
      <c r="F52" s="11"/>
      <c r="G52" s="11"/>
      <c r="H52" s="11"/>
    </row>
    <row r="53" spans="2:8" ht="3.75" customHeight="1">
      <c r="B53" s="11"/>
      <c r="C53" s="11"/>
      <c r="D53" s="11"/>
      <c r="E53" s="11"/>
      <c r="F53" s="11"/>
      <c r="G53" s="11"/>
      <c r="H53" s="11"/>
    </row>
  </sheetData>
  <mergeCells count="1">
    <mergeCell ref="D50:E50"/>
  </mergeCells>
  <phoneticPr fontId="2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8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E14:L27"/>
  <sheetViews>
    <sheetView topLeftCell="A23" zoomScale="116" zoomScaleNormal="116" workbookViewId="0">
      <selection activeCell="E26" sqref="E26"/>
    </sheetView>
  </sheetViews>
  <sheetFormatPr defaultRowHeight="13.5"/>
  <sheetData>
    <row r="14" spans="12:12">
      <c r="L14" s="41"/>
    </row>
    <row r="26" spans="5:5">
      <c r="E26" s="220">
        <v>2016</v>
      </c>
    </row>
    <row r="27" spans="5:5">
      <c r="E27" s="219"/>
    </row>
  </sheetData>
  <phoneticPr fontId="2"/>
  <printOptions horizontalCentered="1" verticalCentered="1"/>
  <pageMargins left="1" right="1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5"/>
  <sheetViews>
    <sheetView zoomScale="90" zoomScaleNormal="90" workbookViewId="0">
      <selection sqref="A1:N1"/>
    </sheetView>
  </sheetViews>
  <sheetFormatPr defaultRowHeight="13.5"/>
  <cols>
    <col min="1" max="1" width="4.5" customWidth="1"/>
    <col min="2" max="2" width="10.875" customWidth="1"/>
    <col min="3" max="3" width="5" customWidth="1"/>
    <col min="4" max="4" width="3.125" customWidth="1"/>
    <col min="5" max="5" width="5" customWidth="1"/>
    <col min="6" max="6" width="3" customWidth="1"/>
    <col min="7" max="7" width="6.625" customWidth="1"/>
    <col min="8" max="10" width="7" customWidth="1"/>
    <col min="11" max="15" width="6.375" customWidth="1"/>
    <col min="16" max="18" width="6.125" customWidth="1"/>
    <col min="19" max="19" width="9.125" customWidth="1"/>
    <col min="20" max="20" width="8.875" customWidth="1"/>
    <col min="21" max="21" width="7.625" customWidth="1"/>
    <col min="22" max="23" width="8.25" customWidth="1"/>
    <col min="24" max="24" width="7.625" customWidth="1"/>
    <col min="25" max="25" width="7" customWidth="1"/>
    <col min="26" max="26" width="7.125" customWidth="1"/>
    <col min="27" max="27" width="7" customWidth="1"/>
    <col min="28" max="28" width="5.5" customWidth="1"/>
  </cols>
  <sheetData>
    <row r="1" spans="1:28" ht="26.25" customHeigh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8" ht="21" customHeight="1">
      <c r="A2" s="224" t="s">
        <v>1</v>
      </c>
      <c r="B2" s="224"/>
      <c r="C2" s="224"/>
      <c r="D2" s="224"/>
      <c r="E2" s="224"/>
      <c r="F2" s="225"/>
      <c r="G2" s="230" t="s">
        <v>2</v>
      </c>
      <c r="H2" s="1"/>
      <c r="I2" s="2" t="s">
        <v>3</v>
      </c>
      <c r="J2" s="3"/>
      <c r="K2" s="233" t="s">
        <v>4</v>
      </c>
      <c r="L2" s="234"/>
      <c r="M2" s="234"/>
      <c r="N2" s="234"/>
      <c r="O2" s="234"/>
      <c r="P2" s="234"/>
      <c r="Q2" s="234"/>
      <c r="R2" s="235"/>
      <c r="S2" s="238" t="s">
        <v>5</v>
      </c>
      <c r="T2" s="239"/>
      <c r="U2" s="239"/>
      <c r="V2" s="239"/>
      <c r="W2" s="239"/>
      <c r="X2" s="239"/>
      <c r="Y2" s="239"/>
      <c r="Z2" s="239"/>
      <c r="AA2" s="240"/>
      <c r="AB2" s="4"/>
    </row>
    <row r="3" spans="1:28" ht="13.5" customHeight="1">
      <c r="A3" s="226"/>
      <c r="B3" s="226"/>
      <c r="C3" s="226"/>
      <c r="D3" s="226"/>
      <c r="E3" s="226"/>
      <c r="F3" s="227"/>
      <c r="G3" s="231"/>
      <c r="H3" s="241" t="s">
        <v>6</v>
      </c>
      <c r="I3" s="241" t="s">
        <v>7</v>
      </c>
      <c r="J3" s="241" t="s">
        <v>8</v>
      </c>
      <c r="K3" s="241" t="s">
        <v>9</v>
      </c>
      <c r="L3" s="236" t="s">
        <v>10</v>
      </c>
      <c r="M3" s="236" t="s">
        <v>11</v>
      </c>
      <c r="N3" s="236" t="s">
        <v>12</v>
      </c>
      <c r="O3" s="236" t="s">
        <v>13</v>
      </c>
      <c r="P3" s="236" t="s">
        <v>14</v>
      </c>
      <c r="Q3" s="236" t="s">
        <v>15</v>
      </c>
      <c r="R3" s="236" t="s">
        <v>16</v>
      </c>
      <c r="S3" s="5" t="s">
        <v>17</v>
      </c>
      <c r="T3" s="6"/>
      <c r="U3" s="7"/>
      <c r="V3" s="5" t="s">
        <v>18</v>
      </c>
      <c r="W3" s="6"/>
      <c r="X3" s="7"/>
      <c r="Y3" s="5" t="s">
        <v>19</v>
      </c>
      <c r="Z3" s="6"/>
      <c r="AA3" s="7"/>
      <c r="AB3" s="8"/>
    </row>
    <row r="4" spans="1:28" ht="12.75" customHeight="1">
      <c r="A4" s="228"/>
      <c r="B4" s="228"/>
      <c r="C4" s="228"/>
      <c r="D4" s="228"/>
      <c r="E4" s="228"/>
      <c r="F4" s="229"/>
      <c r="G4" s="232"/>
      <c r="H4" s="242"/>
      <c r="I4" s="242"/>
      <c r="J4" s="242"/>
      <c r="K4" s="242"/>
      <c r="L4" s="237"/>
      <c r="M4" s="237"/>
      <c r="N4" s="237"/>
      <c r="O4" s="237"/>
      <c r="P4" s="237"/>
      <c r="Q4" s="237"/>
      <c r="R4" s="237"/>
      <c r="S4" s="9"/>
      <c r="T4" s="10" t="s">
        <v>20</v>
      </c>
      <c r="U4" s="10" t="s">
        <v>21</v>
      </c>
      <c r="V4" s="9"/>
      <c r="W4" s="10" t="s">
        <v>20</v>
      </c>
      <c r="X4" s="10" t="s">
        <v>21</v>
      </c>
      <c r="Y4" s="9"/>
      <c r="Z4" s="10" t="s">
        <v>20</v>
      </c>
      <c r="AA4" s="10" t="s">
        <v>21</v>
      </c>
      <c r="AB4" s="8" t="s">
        <v>22</v>
      </c>
    </row>
    <row r="5" spans="1:28" ht="21" customHeight="1">
      <c r="A5" s="11"/>
      <c r="B5" s="11" t="s">
        <v>23</v>
      </c>
      <c r="C5" s="11"/>
      <c r="D5" s="11"/>
      <c r="E5" s="11"/>
      <c r="F5" s="12"/>
      <c r="G5" s="13">
        <v>783</v>
      </c>
      <c r="H5" s="13">
        <v>718</v>
      </c>
      <c r="I5" s="13">
        <v>64</v>
      </c>
      <c r="J5" s="13">
        <v>1</v>
      </c>
      <c r="K5" s="13">
        <v>313</v>
      </c>
      <c r="L5" s="13">
        <v>197</v>
      </c>
      <c r="M5" s="13">
        <v>82</v>
      </c>
      <c r="N5" s="13">
        <v>64</v>
      </c>
      <c r="O5" s="13">
        <v>66</v>
      </c>
      <c r="P5" s="13">
        <v>44</v>
      </c>
      <c r="Q5" s="13">
        <v>7</v>
      </c>
      <c r="R5" s="13">
        <v>10</v>
      </c>
      <c r="S5" s="13">
        <v>32645</v>
      </c>
      <c r="T5" s="13">
        <v>26050</v>
      </c>
      <c r="U5" s="13">
        <v>6595</v>
      </c>
      <c r="V5" s="13">
        <v>32569</v>
      </c>
      <c r="W5" s="13">
        <v>26002</v>
      </c>
      <c r="X5" s="13">
        <v>6567</v>
      </c>
      <c r="Y5" s="13">
        <f>SUM(Z5,AA5)</f>
        <v>76</v>
      </c>
      <c r="Z5" s="13">
        <v>48</v>
      </c>
      <c r="AA5" s="13">
        <v>28</v>
      </c>
      <c r="AB5" s="14" t="s">
        <v>24</v>
      </c>
    </row>
    <row r="6" spans="1:28" ht="21" customHeight="1">
      <c r="A6" s="11">
        <v>9</v>
      </c>
      <c r="B6" s="11" t="s">
        <v>25</v>
      </c>
      <c r="C6" s="11"/>
      <c r="D6" s="11"/>
      <c r="E6" s="11"/>
      <c r="F6" s="12"/>
      <c r="G6" s="13">
        <v>36</v>
      </c>
      <c r="H6" s="13">
        <v>32</v>
      </c>
      <c r="I6" s="13">
        <v>4</v>
      </c>
      <c r="J6" s="13" t="s">
        <v>26</v>
      </c>
      <c r="K6" s="13">
        <v>10</v>
      </c>
      <c r="L6" s="13">
        <v>10</v>
      </c>
      <c r="M6" s="13">
        <v>5</v>
      </c>
      <c r="N6" s="13">
        <v>4</v>
      </c>
      <c r="O6" s="13">
        <v>2</v>
      </c>
      <c r="P6" s="13">
        <v>5</v>
      </c>
      <c r="Q6" s="13" t="s">
        <v>26</v>
      </c>
      <c r="R6" s="13" t="s">
        <v>26</v>
      </c>
      <c r="S6" s="13">
        <f>V6+Y6</f>
        <v>1515</v>
      </c>
      <c r="T6" s="13">
        <v>635</v>
      </c>
      <c r="U6" s="13">
        <v>880</v>
      </c>
      <c r="V6" s="13">
        <v>1510</v>
      </c>
      <c r="W6" s="13">
        <v>631</v>
      </c>
      <c r="X6" s="13">
        <v>879</v>
      </c>
      <c r="Y6" s="13">
        <f>SUM(Z6,AA6)</f>
        <v>5</v>
      </c>
      <c r="Z6" s="13">
        <v>4</v>
      </c>
      <c r="AA6" s="13">
        <v>1</v>
      </c>
      <c r="AB6" s="15">
        <v>9</v>
      </c>
    </row>
    <row r="7" spans="1:28" ht="21" customHeight="1">
      <c r="A7" s="11">
        <v>10</v>
      </c>
      <c r="B7" s="11" t="s">
        <v>27</v>
      </c>
      <c r="C7" s="11"/>
      <c r="D7" s="11"/>
      <c r="E7" s="11"/>
      <c r="F7" s="12"/>
      <c r="G7" s="13">
        <v>2</v>
      </c>
      <c r="H7" s="13">
        <v>2</v>
      </c>
      <c r="I7" s="13" t="s">
        <v>26</v>
      </c>
      <c r="J7" s="13" t="s">
        <v>26</v>
      </c>
      <c r="K7" s="13" t="s">
        <v>26</v>
      </c>
      <c r="L7" s="13">
        <v>2</v>
      </c>
      <c r="M7" s="13" t="s">
        <v>26</v>
      </c>
      <c r="N7" s="13" t="s">
        <v>26</v>
      </c>
      <c r="O7" s="13" t="s">
        <v>26</v>
      </c>
      <c r="P7" s="13" t="s">
        <v>26</v>
      </c>
      <c r="Q7" s="13" t="s">
        <v>26</v>
      </c>
      <c r="R7" s="13" t="s">
        <v>26</v>
      </c>
      <c r="S7" s="13">
        <f t="shared" ref="S7:S29" si="0">V7+Y7</f>
        <v>21</v>
      </c>
      <c r="T7" s="13">
        <v>15</v>
      </c>
      <c r="U7" s="13">
        <v>6</v>
      </c>
      <c r="V7" s="13">
        <v>21</v>
      </c>
      <c r="W7" s="13">
        <v>15</v>
      </c>
      <c r="X7" s="13">
        <v>6</v>
      </c>
      <c r="Y7" s="13">
        <f t="shared" ref="Y7:Y29" si="1">SUM(Z7,AA7)</f>
        <v>0</v>
      </c>
      <c r="Z7" s="13" t="s">
        <v>26</v>
      </c>
      <c r="AA7" s="13" t="s">
        <v>26</v>
      </c>
      <c r="AB7" s="15">
        <v>10</v>
      </c>
    </row>
    <row r="8" spans="1:28" ht="21" customHeight="1">
      <c r="A8" s="11">
        <v>11</v>
      </c>
      <c r="B8" s="11" t="s">
        <v>28</v>
      </c>
      <c r="C8" s="11"/>
      <c r="D8" s="11"/>
      <c r="E8" s="11"/>
      <c r="F8" s="12"/>
      <c r="G8" s="13">
        <v>13</v>
      </c>
      <c r="H8" s="13">
        <v>7</v>
      </c>
      <c r="I8" s="13">
        <v>6</v>
      </c>
      <c r="J8" s="13" t="s">
        <v>26</v>
      </c>
      <c r="K8" s="13">
        <v>9</v>
      </c>
      <c r="L8" s="13">
        <v>2</v>
      </c>
      <c r="M8" s="13">
        <v>1</v>
      </c>
      <c r="N8" s="13">
        <v>1</v>
      </c>
      <c r="O8" s="13" t="s">
        <v>26</v>
      </c>
      <c r="P8" s="13" t="s">
        <v>26</v>
      </c>
      <c r="Q8" s="13" t="s">
        <v>26</v>
      </c>
      <c r="R8" s="13" t="s">
        <v>26</v>
      </c>
      <c r="S8" s="13">
        <f t="shared" si="0"/>
        <v>139</v>
      </c>
      <c r="T8" s="13">
        <v>33</v>
      </c>
      <c r="U8" s="13">
        <v>106</v>
      </c>
      <c r="V8" s="13">
        <v>133</v>
      </c>
      <c r="W8" s="13">
        <v>32</v>
      </c>
      <c r="X8" s="13">
        <v>101</v>
      </c>
      <c r="Y8" s="13">
        <f t="shared" si="1"/>
        <v>6</v>
      </c>
      <c r="Z8" s="13">
        <v>1</v>
      </c>
      <c r="AA8" s="13">
        <v>5</v>
      </c>
      <c r="AB8" s="15">
        <v>11</v>
      </c>
    </row>
    <row r="9" spans="1:28" ht="21" customHeight="1">
      <c r="A9" s="11">
        <v>12</v>
      </c>
      <c r="B9" s="11" t="s">
        <v>29</v>
      </c>
      <c r="C9" s="11"/>
      <c r="D9" s="11"/>
      <c r="E9" s="11"/>
      <c r="F9" s="12"/>
      <c r="G9" s="13">
        <v>6</v>
      </c>
      <c r="H9" s="13">
        <v>6</v>
      </c>
      <c r="I9" s="13" t="s">
        <v>26</v>
      </c>
      <c r="J9" s="13" t="s">
        <v>26</v>
      </c>
      <c r="K9" s="13">
        <v>2</v>
      </c>
      <c r="L9" s="13">
        <v>2</v>
      </c>
      <c r="M9" s="13">
        <v>2</v>
      </c>
      <c r="N9" s="13" t="s">
        <v>26</v>
      </c>
      <c r="O9" s="13" t="s">
        <v>26</v>
      </c>
      <c r="P9" s="13" t="s">
        <v>26</v>
      </c>
      <c r="Q9" s="13" t="s">
        <v>26</v>
      </c>
      <c r="R9" s="13" t="s">
        <v>26</v>
      </c>
      <c r="S9" s="13">
        <f t="shared" si="0"/>
        <v>89</v>
      </c>
      <c r="T9" s="13">
        <v>71</v>
      </c>
      <c r="U9" s="13">
        <v>18</v>
      </c>
      <c r="V9" s="13">
        <v>89</v>
      </c>
      <c r="W9" s="13">
        <v>71</v>
      </c>
      <c r="X9" s="13">
        <v>18</v>
      </c>
      <c r="Y9" s="13">
        <f t="shared" si="1"/>
        <v>0</v>
      </c>
      <c r="Z9" s="13" t="s">
        <v>26</v>
      </c>
      <c r="AA9" s="13" t="s">
        <v>26</v>
      </c>
      <c r="AB9" s="15">
        <v>12</v>
      </c>
    </row>
    <row r="10" spans="1:28" ht="21" customHeight="1">
      <c r="A10" s="11">
        <v>13</v>
      </c>
      <c r="B10" s="11" t="s">
        <v>30</v>
      </c>
      <c r="C10" s="11"/>
      <c r="D10" s="11"/>
      <c r="E10" s="11"/>
      <c r="F10" s="12"/>
      <c r="G10" s="13">
        <v>4</v>
      </c>
      <c r="H10" s="13">
        <v>4</v>
      </c>
      <c r="I10" s="13" t="s">
        <v>26</v>
      </c>
      <c r="J10" s="13" t="s">
        <v>26</v>
      </c>
      <c r="K10" s="13">
        <v>3</v>
      </c>
      <c r="L10" s="13" t="s">
        <v>26</v>
      </c>
      <c r="M10" s="13">
        <v>1</v>
      </c>
      <c r="N10" s="13" t="s">
        <v>26</v>
      </c>
      <c r="O10" s="13" t="s">
        <v>26</v>
      </c>
      <c r="P10" s="13" t="s">
        <v>26</v>
      </c>
      <c r="Q10" s="13" t="s">
        <v>26</v>
      </c>
      <c r="R10" s="13" t="s">
        <v>26</v>
      </c>
      <c r="S10" s="13">
        <f t="shared" si="0"/>
        <v>39</v>
      </c>
      <c r="T10" s="13">
        <v>34</v>
      </c>
      <c r="U10" s="13">
        <v>5</v>
      </c>
      <c r="V10" s="13">
        <v>39</v>
      </c>
      <c r="W10" s="13">
        <v>34</v>
      </c>
      <c r="X10" s="13">
        <v>5</v>
      </c>
      <c r="Y10" s="13">
        <f t="shared" si="1"/>
        <v>0</v>
      </c>
      <c r="Z10" s="13" t="s">
        <v>26</v>
      </c>
      <c r="AA10" s="13" t="s">
        <v>26</v>
      </c>
      <c r="AB10" s="15">
        <v>13</v>
      </c>
    </row>
    <row r="11" spans="1:28" ht="21" customHeight="1">
      <c r="A11" s="11">
        <v>14</v>
      </c>
      <c r="B11" s="11" t="s">
        <v>31</v>
      </c>
      <c r="C11" s="11"/>
      <c r="D11" s="11"/>
      <c r="E11" s="11"/>
      <c r="F11" s="12"/>
      <c r="G11" s="13">
        <v>24</v>
      </c>
      <c r="H11" s="13">
        <v>21</v>
      </c>
      <c r="I11" s="13">
        <v>3</v>
      </c>
      <c r="J11" s="13" t="s">
        <v>26</v>
      </c>
      <c r="K11" s="13">
        <v>9</v>
      </c>
      <c r="L11" s="13">
        <v>5</v>
      </c>
      <c r="M11" s="13">
        <v>4</v>
      </c>
      <c r="N11" s="13">
        <v>3</v>
      </c>
      <c r="O11" s="13" t="s">
        <v>26</v>
      </c>
      <c r="P11" s="13">
        <v>2</v>
      </c>
      <c r="Q11" s="13">
        <v>1</v>
      </c>
      <c r="R11" s="13" t="s">
        <v>26</v>
      </c>
      <c r="S11" s="13">
        <f t="shared" si="0"/>
        <v>991</v>
      </c>
      <c r="T11" s="13">
        <v>780</v>
      </c>
      <c r="U11" s="13">
        <v>211</v>
      </c>
      <c r="V11" s="13">
        <v>990</v>
      </c>
      <c r="W11" s="13">
        <v>779</v>
      </c>
      <c r="X11" s="13">
        <v>211</v>
      </c>
      <c r="Y11" s="13">
        <f t="shared" si="1"/>
        <v>1</v>
      </c>
      <c r="Z11" s="13">
        <v>1</v>
      </c>
      <c r="AA11" s="13" t="s">
        <v>26</v>
      </c>
      <c r="AB11" s="15">
        <v>14</v>
      </c>
    </row>
    <row r="12" spans="1:28" ht="21" customHeight="1">
      <c r="A12" s="11">
        <v>15</v>
      </c>
      <c r="B12" s="11" t="s">
        <v>32</v>
      </c>
      <c r="C12" s="11"/>
      <c r="D12" s="11"/>
      <c r="E12" s="11"/>
      <c r="F12" s="12"/>
      <c r="G12" s="13">
        <v>18</v>
      </c>
      <c r="H12" s="13">
        <v>16</v>
      </c>
      <c r="I12" s="13">
        <v>2</v>
      </c>
      <c r="J12" s="13" t="s">
        <v>26</v>
      </c>
      <c r="K12" s="13">
        <v>5</v>
      </c>
      <c r="L12" s="13">
        <v>6</v>
      </c>
      <c r="M12" s="13">
        <v>3</v>
      </c>
      <c r="N12" s="13">
        <v>1</v>
      </c>
      <c r="O12" s="13">
        <v>1</v>
      </c>
      <c r="P12" s="13">
        <v>2</v>
      </c>
      <c r="Q12" s="13" t="s">
        <v>26</v>
      </c>
      <c r="R12" s="13" t="s">
        <v>26</v>
      </c>
      <c r="S12" s="13">
        <f t="shared" si="0"/>
        <v>558</v>
      </c>
      <c r="T12" s="13">
        <v>383</v>
      </c>
      <c r="U12" s="13">
        <v>175</v>
      </c>
      <c r="V12" s="13">
        <v>555</v>
      </c>
      <c r="W12" s="13">
        <v>381</v>
      </c>
      <c r="X12" s="13">
        <v>174</v>
      </c>
      <c r="Y12" s="13">
        <f t="shared" si="1"/>
        <v>3</v>
      </c>
      <c r="Z12" s="13">
        <v>2</v>
      </c>
      <c r="AA12" s="13">
        <v>1</v>
      </c>
      <c r="AB12" s="15">
        <v>15</v>
      </c>
    </row>
    <row r="13" spans="1:28" ht="21" customHeight="1">
      <c r="A13" s="11">
        <v>16</v>
      </c>
      <c r="B13" s="11" t="s">
        <v>33</v>
      </c>
      <c r="C13" s="11"/>
      <c r="D13" s="11"/>
      <c r="E13" s="11"/>
      <c r="F13" s="12"/>
      <c r="G13" s="13">
        <v>39</v>
      </c>
      <c r="H13" s="13">
        <v>38</v>
      </c>
      <c r="I13" s="13">
        <v>1</v>
      </c>
      <c r="J13" s="13" t="s">
        <v>26</v>
      </c>
      <c r="K13" s="13">
        <v>11</v>
      </c>
      <c r="L13" s="13">
        <v>7</v>
      </c>
      <c r="M13" s="13">
        <v>3</v>
      </c>
      <c r="N13" s="13">
        <v>3</v>
      </c>
      <c r="O13" s="13">
        <v>6</v>
      </c>
      <c r="P13" s="13">
        <v>6</v>
      </c>
      <c r="Q13" s="13">
        <v>3</v>
      </c>
      <c r="R13" s="13" t="s">
        <v>26</v>
      </c>
      <c r="S13" s="13">
        <f t="shared" si="0"/>
        <v>2815</v>
      </c>
      <c r="T13" s="13">
        <v>2065</v>
      </c>
      <c r="U13" s="13">
        <v>750</v>
      </c>
      <c r="V13" s="13">
        <v>2814</v>
      </c>
      <c r="W13" s="13">
        <v>2064</v>
      </c>
      <c r="X13" s="13">
        <v>750</v>
      </c>
      <c r="Y13" s="13">
        <f t="shared" si="1"/>
        <v>1</v>
      </c>
      <c r="Z13" s="13">
        <v>1</v>
      </c>
      <c r="AA13" s="13" t="s">
        <v>26</v>
      </c>
      <c r="AB13" s="15">
        <v>16</v>
      </c>
    </row>
    <row r="14" spans="1:28" ht="21" customHeight="1">
      <c r="A14" s="11">
        <v>17</v>
      </c>
      <c r="B14" s="11" t="s">
        <v>34</v>
      </c>
      <c r="C14" s="11"/>
      <c r="D14" s="11"/>
      <c r="E14" s="11"/>
      <c r="F14" s="12"/>
      <c r="G14" s="13">
        <v>1</v>
      </c>
      <c r="H14" s="13">
        <v>1</v>
      </c>
      <c r="I14" s="13" t="s">
        <v>26</v>
      </c>
      <c r="J14" s="13" t="s">
        <v>26</v>
      </c>
      <c r="K14" s="13" t="s">
        <v>26</v>
      </c>
      <c r="L14" s="13">
        <v>1</v>
      </c>
      <c r="M14" s="13" t="s">
        <v>26</v>
      </c>
      <c r="N14" s="13" t="s">
        <v>26</v>
      </c>
      <c r="O14" s="13" t="s">
        <v>26</v>
      </c>
      <c r="P14" s="13" t="s">
        <v>26</v>
      </c>
      <c r="Q14" s="13" t="s">
        <v>26</v>
      </c>
      <c r="R14" s="13" t="s">
        <v>26</v>
      </c>
      <c r="S14" s="13">
        <f t="shared" si="0"/>
        <v>11</v>
      </c>
      <c r="T14" s="13">
        <v>5</v>
      </c>
      <c r="U14" s="13">
        <v>6</v>
      </c>
      <c r="V14" s="13">
        <v>11</v>
      </c>
      <c r="W14" s="13">
        <v>5</v>
      </c>
      <c r="X14" s="13">
        <v>6</v>
      </c>
      <c r="Y14" s="13">
        <f t="shared" si="1"/>
        <v>0</v>
      </c>
      <c r="Z14" s="13" t="s">
        <v>26</v>
      </c>
      <c r="AA14" s="13" t="s">
        <v>26</v>
      </c>
      <c r="AB14" s="15">
        <v>17</v>
      </c>
    </row>
    <row r="15" spans="1:28" ht="21" customHeight="1">
      <c r="A15" s="11">
        <v>18</v>
      </c>
      <c r="B15" s="11" t="s">
        <v>35</v>
      </c>
      <c r="C15" s="11"/>
      <c r="D15" s="11"/>
      <c r="E15" s="11"/>
      <c r="F15" s="12"/>
      <c r="G15" s="13">
        <v>45</v>
      </c>
      <c r="H15" s="13">
        <v>36</v>
      </c>
      <c r="I15" s="13">
        <v>9</v>
      </c>
      <c r="J15" s="13" t="s">
        <v>26</v>
      </c>
      <c r="K15" s="13">
        <v>24</v>
      </c>
      <c r="L15" s="13">
        <v>12</v>
      </c>
      <c r="M15" s="13">
        <v>2</v>
      </c>
      <c r="N15" s="13">
        <v>2</v>
      </c>
      <c r="O15" s="13">
        <v>3</v>
      </c>
      <c r="P15" s="13">
        <v>1</v>
      </c>
      <c r="Q15" s="13">
        <v>1</v>
      </c>
      <c r="R15" s="13" t="s">
        <v>26</v>
      </c>
      <c r="S15" s="13">
        <f t="shared" si="0"/>
        <v>1233</v>
      </c>
      <c r="T15" s="13">
        <v>880</v>
      </c>
      <c r="U15" s="13">
        <v>353</v>
      </c>
      <c r="V15" s="13">
        <v>1221</v>
      </c>
      <c r="W15" s="13">
        <v>872</v>
      </c>
      <c r="X15" s="13">
        <v>349</v>
      </c>
      <c r="Y15" s="13">
        <f t="shared" si="1"/>
        <v>12</v>
      </c>
      <c r="Z15" s="13">
        <v>8</v>
      </c>
      <c r="AA15" s="13">
        <v>4</v>
      </c>
      <c r="AB15" s="15">
        <v>18</v>
      </c>
    </row>
    <row r="16" spans="1:28" ht="21" customHeight="1">
      <c r="A16" s="11">
        <v>19</v>
      </c>
      <c r="B16" s="11" t="s">
        <v>36</v>
      </c>
      <c r="C16" s="11"/>
      <c r="D16" s="11"/>
      <c r="E16" s="11"/>
      <c r="F16" s="12"/>
      <c r="G16" s="13">
        <v>4</v>
      </c>
      <c r="H16" s="13">
        <v>4</v>
      </c>
      <c r="I16" s="13" t="s">
        <v>26</v>
      </c>
      <c r="J16" s="13" t="s">
        <v>26</v>
      </c>
      <c r="K16" s="13">
        <v>2</v>
      </c>
      <c r="L16" s="13">
        <v>2</v>
      </c>
      <c r="M16" s="13" t="s">
        <v>26</v>
      </c>
      <c r="N16" s="13" t="s">
        <v>26</v>
      </c>
      <c r="O16" s="13" t="s">
        <v>26</v>
      </c>
      <c r="P16" s="13" t="s">
        <v>26</v>
      </c>
      <c r="Q16" s="13" t="s">
        <v>26</v>
      </c>
      <c r="R16" s="13" t="s">
        <v>26</v>
      </c>
      <c r="S16" s="13">
        <f t="shared" si="0"/>
        <v>39</v>
      </c>
      <c r="T16" s="13">
        <v>27</v>
      </c>
      <c r="U16" s="13">
        <v>12</v>
      </c>
      <c r="V16" s="13">
        <v>39</v>
      </c>
      <c r="W16" s="13">
        <v>27</v>
      </c>
      <c r="X16" s="13">
        <v>12</v>
      </c>
      <c r="Y16" s="13">
        <f t="shared" si="1"/>
        <v>0</v>
      </c>
      <c r="Z16" s="13" t="s">
        <v>26</v>
      </c>
      <c r="AA16" s="13" t="s">
        <v>26</v>
      </c>
      <c r="AB16" s="15">
        <v>19</v>
      </c>
    </row>
    <row r="17" spans="1:28" ht="21" customHeight="1">
      <c r="A17" s="11">
        <v>20</v>
      </c>
      <c r="B17" s="11" t="s">
        <v>37</v>
      </c>
      <c r="C17" s="11"/>
      <c r="D17" s="11"/>
      <c r="E17" s="11"/>
      <c r="F17" s="12"/>
      <c r="G17" s="13">
        <v>1</v>
      </c>
      <c r="H17" s="13">
        <v>1</v>
      </c>
      <c r="I17" s="13" t="s">
        <v>26</v>
      </c>
      <c r="J17" s="13" t="s">
        <v>26</v>
      </c>
      <c r="K17" s="13" t="s">
        <v>26</v>
      </c>
      <c r="L17" s="13">
        <v>1</v>
      </c>
      <c r="M17" s="13" t="s">
        <v>26</v>
      </c>
      <c r="N17" s="13" t="s">
        <v>26</v>
      </c>
      <c r="O17" s="13" t="s">
        <v>26</v>
      </c>
      <c r="P17" s="13" t="s">
        <v>26</v>
      </c>
      <c r="Q17" s="13" t="s">
        <v>26</v>
      </c>
      <c r="R17" s="13" t="s">
        <v>26</v>
      </c>
      <c r="S17" s="13">
        <f t="shared" si="0"/>
        <v>11</v>
      </c>
      <c r="T17" s="13">
        <v>3</v>
      </c>
      <c r="U17" s="13">
        <v>8</v>
      </c>
      <c r="V17" s="13">
        <v>11</v>
      </c>
      <c r="W17" s="13">
        <v>3</v>
      </c>
      <c r="X17" s="13">
        <v>8</v>
      </c>
      <c r="Y17" s="13">
        <f t="shared" si="1"/>
        <v>0</v>
      </c>
      <c r="Z17" s="13" t="s">
        <v>26</v>
      </c>
      <c r="AA17" s="13" t="s">
        <v>26</v>
      </c>
      <c r="AB17" s="15">
        <v>20</v>
      </c>
    </row>
    <row r="18" spans="1:28" ht="21" customHeight="1">
      <c r="A18" s="11">
        <v>21</v>
      </c>
      <c r="B18" s="11" t="s">
        <v>38</v>
      </c>
      <c r="C18" s="11"/>
      <c r="D18" s="11"/>
      <c r="E18" s="11"/>
      <c r="F18" s="12"/>
      <c r="G18" s="13">
        <v>31</v>
      </c>
      <c r="H18" s="13">
        <v>30</v>
      </c>
      <c r="I18" s="13">
        <v>1</v>
      </c>
      <c r="J18" s="13" t="s">
        <v>26</v>
      </c>
      <c r="K18" s="13">
        <v>9</v>
      </c>
      <c r="L18" s="13">
        <v>10</v>
      </c>
      <c r="M18" s="13">
        <v>4</v>
      </c>
      <c r="N18" s="13">
        <v>2</v>
      </c>
      <c r="O18" s="13">
        <v>2</v>
      </c>
      <c r="P18" s="13">
        <v>4</v>
      </c>
      <c r="Q18" s="13" t="s">
        <v>26</v>
      </c>
      <c r="R18" s="13" t="s">
        <v>26</v>
      </c>
      <c r="S18" s="13">
        <f t="shared" si="0"/>
        <v>1122</v>
      </c>
      <c r="T18" s="13">
        <v>905</v>
      </c>
      <c r="U18" s="13">
        <v>217</v>
      </c>
      <c r="V18" s="13">
        <v>1121</v>
      </c>
      <c r="W18" s="13">
        <v>904</v>
      </c>
      <c r="X18" s="13">
        <v>217</v>
      </c>
      <c r="Y18" s="13">
        <f t="shared" si="1"/>
        <v>1</v>
      </c>
      <c r="Z18" s="13">
        <v>1</v>
      </c>
      <c r="AA18" s="13" t="s">
        <v>26</v>
      </c>
      <c r="AB18" s="15">
        <v>21</v>
      </c>
    </row>
    <row r="19" spans="1:28" ht="21" customHeight="1">
      <c r="A19" s="11">
        <v>22</v>
      </c>
      <c r="B19" s="11" t="s">
        <v>39</v>
      </c>
      <c r="C19" s="11"/>
      <c r="D19" s="11"/>
      <c r="E19" s="11"/>
      <c r="F19" s="12"/>
      <c r="G19" s="13">
        <v>44</v>
      </c>
      <c r="H19" s="13">
        <v>43</v>
      </c>
      <c r="I19" s="13" t="s">
        <v>26</v>
      </c>
      <c r="J19" s="13">
        <v>1</v>
      </c>
      <c r="K19" s="13">
        <v>11</v>
      </c>
      <c r="L19" s="13">
        <v>7</v>
      </c>
      <c r="M19" s="13">
        <v>2</v>
      </c>
      <c r="N19" s="13">
        <v>8</v>
      </c>
      <c r="O19" s="13">
        <v>7</v>
      </c>
      <c r="P19" s="13">
        <v>6</v>
      </c>
      <c r="Q19" s="13">
        <v>1</v>
      </c>
      <c r="R19" s="13">
        <v>2</v>
      </c>
      <c r="S19" s="13">
        <f t="shared" si="0"/>
        <v>3703</v>
      </c>
      <c r="T19" s="13">
        <v>3426</v>
      </c>
      <c r="U19" s="13">
        <v>277</v>
      </c>
      <c r="V19" s="13">
        <v>3703</v>
      </c>
      <c r="W19" s="13">
        <v>3426</v>
      </c>
      <c r="X19" s="13">
        <v>277</v>
      </c>
      <c r="Y19" s="13">
        <f t="shared" si="1"/>
        <v>0</v>
      </c>
      <c r="Z19" s="13" t="s">
        <v>26</v>
      </c>
      <c r="AA19" s="13" t="s">
        <v>26</v>
      </c>
      <c r="AB19" s="15">
        <v>22</v>
      </c>
    </row>
    <row r="20" spans="1:28" ht="21" customHeight="1">
      <c r="A20" s="11">
        <v>23</v>
      </c>
      <c r="B20" s="11" t="s">
        <v>40</v>
      </c>
      <c r="C20" s="11"/>
      <c r="D20" s="11"/>
      <c r="E20" s="11"/>
      <c r="F20" s="12"/>
      <c r="G20" s="13">
        <v>26</v>
      </c>
      <c r="H20" s="13">
        <v>25</v>
      </c>
      <c r="I20" s="13">
        <v>1</v>
      </c>
      <c r="J20" s="13" t="s">
        <v>26</v>
      </c>
      <c r="K20" s="13">
        <v>7</v>
      </c>
      <c r="L20" s="13">
        <v>9</v>
      </c>
      <c r="M20" s="13">
        <v>2</v>
      </c>
      <c r="N20" s="13">
        <v>1</v>
      </c>
      <c r="O20" s="13">
        <v>2</v>
      </c>
      <c r="P20" s="13">
        <v>4</v>
      </c>
      <c r="Q20" s="13" t="s">
        <v>26</v>
      </c>
      <c r="R20" s="13">
        <v>1</v>
      </c>
      <c r="S20" s="13">
        <f t="shared" si="0"/>
        <v>1751</v>
      </c>
      <c r="T20" s="13">
        <v>1436</v>
      </c>
      <c r="U20" s="13">
        <v>315</v>
      </c>
      <c r="V20" s="13">
        <v>1749</v>
      </c>
      <c r="W20" s="13">
        <v>1435</v>
      </c>
      <c r="X20" s="13">
        <v>314</v>
      </c>
      <c r="Y20" s="13">
        <f t="shared" si="1"/>
        <v>2</v>
      </c>
      <c r="Z20" s="13">
        <v>1</v>
      </c>
      <c r="AA20" s="13">
        <v>1</v>
      </c>
      <c r="AB20" s="15">
        <v>23</v>
      </c>
    </row>
    <row r="21" spans="1:28" ht="21" customHeight="1">
      <c r="A21" s="11">
        <v>24</v>
      </c>
      <c r="B21" s="11" t="s">
        <v>41</v>
      </c>
      <c r="C21" s="11"/>
      <c r="D21" s="11"/>
      <c r="E21" s="11"/>
      <c r="F21" s="12"/>
      <c r="G21" s="13">
        <v>168</v>
      </c>
      <c r="H21" s="13">
        <v>155</v>
      </c>
      <c r="I21" s="13">
        <v>13</v>
      </c>
      <c r="J21" s="13" t="s">
        <v>26</v>
      </c>
      <c r="K21" s="13">
        <v>74</v>
      </c>
      <c r="L21" s="13">
        <v>39</v>
      </c>
      <c r="M21" s="13">
        <v>25</v>
      </c>
      <c r="N21" s="13">
        <v>15</v>
      </c>
      <c r="O21" s="13">
        <v>13</v>
      </c>
      <c r="P21" s="13">
        <v>2</v>
      </c>
      <c r="Q21" s="13" t="s">
        <v>26</v>
      </c>
      <c r="R21" s="13" t="s">
        <v>26</v>
      </c>
      <c r="S21" s="13">
        <f t="shared" si="0"/>
        <v>3529</v>
      </c>
      <c r="T21" s="13">
        <v>2827</v>
      </c>
      <c r="U21" s="13">
        <v>702</v>
      </c>
      <c r="V21" s="13">
        <v>3514</v>
      </c>
      <c r="W21" s="13">
        <v>2818</v>
      </c>
      <c r="X21" s="13">
        <v>696</v>
      </c>
      <c r="Y21" s="13">
        <f t="shared" si="1"/>
        <v>15</v>
      </c>
      <c r="Z21" s="13">
        <v>9</v>
      </c>
      <c r="AA21" s="13">
        <v>6</v>
      </c>
      <c r="AB21" s="15">
        <v>24</v>
      </c>
    </row>
    <row r="22" spans="1:28" ht="21" customHeight="1">
      <c r="A22" s="11">
        <v>25</v>
      </c>
      <c r="B22" s="11" t="s">
        <v>42</v>
      </c>
      <c r="C22" s="11"/>
      <c r="D22" s="11"/>
      <c r="E22" s="11"/>
      <c r="F22" s="12"/>
      <c r="G22" s="13">
        <v>61</v>
      </c>
      <c r="H22" s="13">
        <v>56</v>
      </c>
      <c r="I22" s="13">
        <v>5</v>
      </c>
      <c r="J22" s="13" t="s">
        <v>26</v>
      </c>
      <c r="K22" s="13">
        <v>32</v>
      </c>
      <c r="L22" s="13">
        <v>15</v>
      </c>
      <c r="M22" s="13">
        <v>2</v>
      </c>
      <c r="N22" s="13">
        <v>3</v>
      </c>
      <c r="O22" s="13">
        <v>6</v>
      </c>
      <c r="P22" s="13">
        <v>2</v>
      </c>
      <c r="Q22" s="13" t="s">
        <v>26</v>
      </c>
      <c r="R22" s="13">
        <v>1</v>
      </c>
      <c r="S22" s="13">
        <f t="shared" si="0"/>
        <v>2131</v>
      </c>
      <c r="T22" s="13">
        <v>1845</v>
      </c>
      <c r="U22" s="13">
        <v>286</v>
      </c>
      <c r="V22" s="13">
        <v>2125</v>
      </c>
      <c r="W22" s="13">
        <v>1840</v>
      </c>
      <c r="X22" s="13">
        <v>285</v>
      </c>
      <c r="Y22" s="13">
        <f t="shared" si="1"/>
        <v>6</v>
      </c>
      <c r="Z22" s="13">
        <v>5</v>
      </c>
      <c r="AA22" s="13">
        <v>1</v>
      </c>
      <c r="AB22" s="15">
        <v>25</v>
      </c>
    </row>
    <row r="23" spans="1:28" ht="21" customHeight="1">
      <c r="A23" s="11">
        <v>26</v>
      </c>
      <c r="B23" s="11" t="s">
        <v>43</v>
      </c>
      <c r="C23" s="11"/>
      <c r="D23" s="11"/>
      <c r="E23" s="11"/>
      <c r="F23" s="12"/>
      <c r="G23" s="13">
        <v>122</v>
      </c>
      <c r="H23" s="13">
        <v>111</v>
      </c>
      <c r="I23" s="13">
        <v>11</v>
      </c>
      <c r="J23" s="13" t="s">
        <v>26</v>
      </c>
      <c r="K23" s="13">
        <v>60</v>
      </c>
      <c r="L23" s="13">
        <v>33</v>
      </c>
      <c r="M23" s="13">
        <v>8</v>
      </c>
      <c r="N23" s="13">
        <v>8</v>
      </c>
      <c r="O23" s="13">
        <v>8</v>
      </c>
      <c r="P23" s="13">
        <v>4</v>
      </c>
      <c r="Q23" s="13">
        <v>1</v>
      </c>
      <c r="R23" s="13" t="s">
        <v>26</v>
      </c>
      <c r="S23" s="13">
        <f t="shared" si="0"/>
        <v>2892</v>
      </c>
      <c r="T23" s="13">
        <v>2479</v>
      </c>
      <c r="U23" s="13">
        <v>413</v>
      </c>
      <c r="V23" s="13">
        <v>2879</v>
      </c>
      <c r="W23" s="13">
        <v>2471</v>
      </c>
      <c r="X23" s="13">
        <v>408</v>
      </c>
      <c r="Y23" s="13">
        <f t="shared" si="1"/>
        <v>13</v>
      </c>
      <c r="Z23" s="13">
        <v>8</v>
      </c>
      <c r="AA23" s="13">
        <v>5</v>
      </c>
      <c r="AB23" s="15">
        <v>26</v>
      </c>
    </row>
    <row r="24" spans="1:28" ht="21" customHeight="1">
      <c r="A24" s="11">
        <v>27</v>
      </c>
      <c r="B24" s="11" t="s">
        <v>44</v>
      </c>
      <c r="C24" s="11"/>
      <c r="D24" s="11"/>
      <c r="E24" s="11"/>
      <c r="F24" s="12"/>
      <c r="G24" s="13">
        <v>13</v>
      </c>
      <c r="H24" s="13">
        <v>12</v>
      </c>
      <c r="I24" s="13">
        <v>1</v>
      </c>
      <c r="J24" s="13" t="s">
        <v>26</v>
      </c>
      <c r="K24" s="13">
        <v>5</v>
      </c>
      <c r="L24" s="13">
        <v>2</v>
      </c>
      <c r="M24" s="13">
        <v>1</v>
      </c>
      <c r="N24" s="13">
        <v>2</v>
      </c>
      <c r="O24" s="13">
        <v>2</v>
      </c>
      <c r="P24" s="13">
        <v>1</v>
      </c>
      <c r="Q24" s="13" t="s">
        <v>26</v>
      </c>
      <c r="R24" s="13" t="s">
        <v>26</v>
      </c>
      <c r="S24" s="13">
        <f t="shared" si="0"/>
        <v>380</v>
      </c>
      <c r="T24" s="13">
        <v>243</v>
      </c>
      <c r="U24" s="13">
        <v>137</v>
      </c>
      <c r="V24" s="13">
        <v>378</v>
      </c>
      <c r="W24" s="13">
        <v>242</v>
      </c>
      <c r="X24" s="13">
        <v>136</v>
      </c>
      <c r="Y24" s="13">
        <f t="shared" si="1"/>
        <v>2</v>
      </c>
      <c r="Z24" s="13">
        <v>1</v>
      </c>
      <c r="AA24" s="13">
        <v>1</v>
      </c>
      <c r="AB24" s="15">
        <v>27</v>
      </c>
    </row>
    <row r="25" spans="1:28" ht="21" customHeight="1">
      <c r="A25" s="11">
        <v>28</v>
      </c>
      <c r="B25" s="11" t="s">
        <v>45</v>
      </c>
      <c r="C25" s="11"/>
      <c r="D25" s="11"/>
      <c r="E25" s="11"/>
      <c r="F25" s="12"/>
      <c r="G25" s="13">
        <v>14</v>
      </c>
      <c r="H25" s="13">
        <v>14</v>
      </c>
      <c r="I25" s="13" t="s">
        <v>26</v>
      </c>
      <c r="J25" s="13" t="s">
        <v>26</v>
      </c>
      <c r="K25" s="13">
        <v>2</v>
      </c>
      <c r="L25" s="13">
        <v>2</v>
      </c>
      <c r="M25" s="13">
        <v>1</v>
      </c>
      <c r="N25" s="13" t="s">
        <v>26</v>
      </c>
      <c r="O25" s="13">
        <v>5</v>
      </c>
      <c r="P25" s="13">
        <v>4</v>
      </c>
      <c r="Q25" s="13" t="s">
        <v>26</v>
      </c>
      <c r="R25" s="13" t="s">
        <v>26</v>
      </c>
      <c r="S25" s="13">
        <f t="shared" si="0"/>
        <v>1128</v>
      </c>
      <c r="T25" s="13">
        <v>876</v>
      </c>
      <c r="U25" s="13">
        <v>252</v>
      </c>
      <c r="V25" s="13">
        <v>1128</v>
      </c>
      <c r="W25" s="13">
        <v>876</v>
      </c>
      <c r="X25" s="13">
        <v>252</v>
      </c>
      <c r="Y25" s="13">
        <f t="shared" si="1"/>
        <v>0</v>
      </c>
      <c r="Z25" s="13" t="s">
        <v>26</v>
      </c>
      <c r="AA25" s="13" t="s">
        <v>26</v>
      </c>
      <c r="AB25" s="15">
        <v>28</v>
      </c>
    </row>
    <row r="26" spans="1:28" ht="21" customHeight="1">
      <c r="A26" s="11">
        <v>29</v>
      </c>
      <c r="B26" s="11" t="s">
        <v>46</v>
      </c>
      <c r="C26" s="11"/>
      <c r="D26" s="11"/>
      <c r="E26" s="11"/>
      <c r="F26" s="12"/>
      <c r="G26" s="13">
        <v>52</v>
      </c>
      <c r="H26" s="13">
        <v>49</v>
      </c>
      <c r="I26" s="13">
        <v>3</v>
      </c>
      <c r="J26" s="13" t="s">
        <v>26</v>
      </c>
      <c r="K26" s="13">
        <v>17</v>
      </c>
      <c r="L26" s="13">
        <v>18</v>
      </c>
      <c r="M26" s="13">
        <v>8</v>
      </c>
      <c r="N26" s="13">
        <v>3</v>
      </c>
      <c r="O26" s="13">
        <v>4</v>
      </c>
      <c r="P26" s="13" t="s">
        <v>26</v>
      </c>
      <c r="Q26" s="13" t="s">
        <v>26</v>
      </c>
      <c r="R26" s="13">
        <v>2</v>
      </c>
      <c r="S26" s="13">
        <f t="shared" si="0"/>
        <v>2925</v>
      </c>
      <c r="T26" s="13">
        <v>2301</v>
      </c>
      <c r="U26" s="13">
        <v>624</v>
      </c>
      <c r="V26" s="13">
        <v>2921</v>
      </c>
      <c r="W26" s="13">
        <v>2299</v>
      </c>
      <c r="X26" s="13">
        <v>622</v>
      </c>
      <c r="Y26" s="13">
        <f t="shared" si="1"/>
        <v>4</v>
      </c>
      <c r="Z26" s="13">
        <v>2</v>
      </c>
      <c r="AA26" s="13">
        <v>2</v>
      </c>
      <c r="AB26" s="15">
        <v>29</v>
      </c>
    </row>
    <row r="27" spans="1:28" ht="21" customHeight="1">
      <c r="A27" s="11">
        <v>30</v>
      </c>
      <c r="B27" s="11" t="s">
        <v>47</v>
      </c>
      <c r="C27" s="11"/>
      <c r="D27" s="11"/>
      <c r="E27" s="11"/>
      <c r="F27" s="12"/>
      <c r="G27" s="13">
        <v>9</v>
      </c>
      <c r="H27" s="13">
        <v>9</v>
      </c>
      <c r="I27" s="13" t="s">
        <v>26</v>
      </c>
      <c r="J27" s="13" t="s">
        <v>26</v>
      </c>
      <c r="K27" s="13">
        <v>1</v>
      </c>
      <c r="L27" s="13">
        <v>1</v>
      </c>
      <c r="M27" s="13">
        <v>2</v>
      </c>
      <c r="N27" s="13">
        <v>1</v>
      </c>
      <c r="O27" s="13">
        <v>2</v>
      </c>
      <c r="P27" s="13" t="s">
        <v>26</v>
      </c>
      <c r="Q27" s="13" t="s">
        <v>26</v>
      </c>
      <c r="R27" s="13">
        <v>2</v>
      </c>
      <c r="S27" s="13">
        <f t="shared" si="0"/>
        <v>2577</v>
      </c>
      <c r="T27" s="13">
        <v>2125</v>
      </c>
      <c r="U27" s="13">
        <v>452</v>
      </c>
      <c r="V27" s="13">
        <v>2577</v>
      </c>
      <c r="W27" s="13">
        <v>2125</v>
      </c>
      <c r="X27" s="13">
        <v>452</v>
      </c>
      <c r="Y27" s="13">
        <f t="shared" si="1"/>
        <v>0</v>
      </c>
      <c r="Z27" s="13" t="s">
        <v>26</v>
      </c>
      <c r="AA27" s="13" t="s">
        <v>26</v>
      </c>
      <c r="AB27" s="15">
        <v>30</v>
      </c>
    </row>
    <row r="28" spans="1:28" ht="21" customHeight="1">
      <c r="A28" s="11">
        <v>31</v>
      </c>
      <c r="B28" s="11" t="s">
        <v>48</v>
      </c>
      <c r="C28" s="11"/>
      <c r="D28" s="11"/>
      <c r="E28" s="11"/>
      <c r="F28" s="12"/>
      <c r="G28" s="13">
        <v>29</v>
      </c>
      <c r="H28" s="13">
        <v>29</v>
      </c>
      <c r="I28" s="13" t="s">
        <v>26</v>
      </c>
      <c r="J28" s="13" t="s">
        <v>26</v>
      </c>
      <c r="K28" s="13">
        <v>9</v>
      </c>
      <c r="L28" s="13">
        <v>6</v>
      </c>
      <c r="M28" s="13">
        <v>5</v>
      </c>
      <c r="N28" s="13">
        <v>4</v>
      </c>
      <c r="O28" s="13">
        <v>2</v>
      </c>
      <c r="P28" s="13">
        <v>1</v>
      </c>
      <c r="Q28" s="13" t="s">
        <v>26</v>
      </c>
      <c r="R28" s="13">
        <v>2</v>
      </c>
      <c r="S28" s="13">
        <f t="shared" si="0"/>
        <v>2700</v>
      </c>
      <c r="T28" s="13">
        <v>2388</v>
      </c>
      <c r="U28" s="13">
        <v>312</v>
      </c>
      <c r="V28" s="13">
        <v>2700</v>
      </c>
      <c r="W28" s="13">
        <v>2388</v>
      </c>
      <c r="X28" s="13">
        <v>312</v>
      </c>
      <c r="Y28" s="13">
        <f t="shared" si="1"/>
        <v>0</v>
      </c>
      <c r="Z28" s="13" t="s">
        <v>26</v>
      </c>
      <c r="AA28" s="13" t="s">
        <v>26</v>
      </c>
      <c r="AB28" s="15">
        <v>31</v>
      </c>
    </row>
    <row r="29" spans="1:28" ht="21" customHeight="1">
      <c r="A29" s="11">
        <v>32</v>
      </c>
      <c r="B29" s="11" t="s">
        <v>49</v>
      </c>
      <c r="C29" s="11"/>
      <c r="D29" s="11"/>
      <c r="E29" s="11"/>
      <c r="F29" s="12"/>
      <c r="G29" s="16">
        <v>21</v>
      </c>
      <c r="H29" s="16">
        <v>17</v>
      </c>
      <c r="I29" s="16">
        <v>4</v>
      </c>
      <c r="J29" s="16" t="s">
        <v>26</v>
      </c>
      <c r="K29" s="16">
        <v>11</v>
      </c>
      <c r="L29" s="16">
        <v>5</v>
      </c>
      <c r="M29" s="16">
        <v>1</v>
      </c>
      <c r="N29" s="16">
        <v>3</v>
      </c>
      <c r="O29" s="16">
        <v>1</v>
      </c>
      <c r="P29" s="16" t="s">
        <v>26</v>
      </c>
      <c r="Q29" s="16" t="s">
        <v>26</v>
      </c>
      <c r="R29" s="16" t="s">
        <v>26</v>
      </c>
      <c r="S29" s="16">
        <f t="shared" si="0"/>
        <v>346</v>
      </c>
      <c r="T29" s="16">
        <v>268</v>
      </c>
      <c r="U29" s="16">
        <v>78</v>
      </c>
      <c r="V29" s="16">
        <v>341</v>
      </c>
      <c r="W29" s="16">
        <v>264</v>
      </c>
      <c r="X29" s="16">
        <v>77</v>
      </c>
      <c r="Y29" s="16">
        <f t="shared" si="1"/>
        <v>5</v>
      </c>
      <c r="Z29" s="16">
        <v>4</v>
      </c>
      <c r="AA29" s="16">
        <v>1</v>
      </c>
      <c r="AB29" s="15">
        <v>32</v>
      </c>
    </row>
    <row r="30" spans="1:28" ht="6" customHeight="1" thickBot="1">
      <c r="A30" s="17"/>
      <c r="B30" s="17"/>
      <c r="C30" s="17"/>
      <c r="D30" s="17"/>
      <c r="E30" s="17"/>
      <c r="F30" s="17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/>
    </row>
    <row r="31" spans="1:28" ht="21" customHeight="1" thickTop="1">
      <c r="A31" s="11"/>
      <c r="B31" s="12"/>
      <c r="C31" s="11">
        <v>4</v>
      </c>
      <c r="D31" s="11" t="s">
        <v>50</v>
      </c>
      <c r="E31" s="11">
        <v>9</v>
      </c>
      <c r="F31" s="12" t="s">
        <v>51</v>
      </c>
      <c r="G31" s="13">
        <v>313</v>
      </c>
      <c r="H31" s="13">
        <v>254</v>
      </c>
      <c r="I31" s="13">
        <v>59</v>
      </c>
      <c r="J31" s="13" t="s">
        <v>26</v>
      </c>
      <c r="K31" s="13"/>
      <c r="L31" s="13"/>
      <c r="M31" s="13"/>
      <c r="N31" s="13"/>
      <c r="O31" s="13"/>
      <c r="P31" s="13"/>
      <c r="Q31" s="13"/>
      <c r="R31" s="13"/>
      <c r="S31" s="13">
        <v>1905</v>
      </c>
      <c r="T31" s="13">
        <v>1322</v>
      </c>
      <c r="U31" s="13">
        <v>583</v>
      </c>
      <c r="V31" s="13">
        <v>1834</v>
      </c>
      <c r="W31" s="13">
        <v>1276</v>
      </c>
      <c r="X31" s="13">
        <v>558</v>
      </c>
      <c r="Y31" s="13">
        <v>71</v>
      </c>
      <c r="Z31" s="13">
        <v>46</v>
      </c>
      <c r="AA31" s="13">
        <v>25</v>
      </c>
      <c r="AB31" s="15" t="s">
        <v>52</v>
      </c>
    </row>
    <row r="32" spans="1:28" ht="21" customHeight="1">
      <c r="A32" s="11"/>
      <c r="B32" s="21" t="s">
        <v>53</v>
      </c>
      <c r="C32" s="11">
        <v>10</v>
      </c>
      <c r="D32" s="11" t="s">
        <v>50</v>
      </c>
      <c r="E32" s="11">
        <v>19</v>
      </c>
      <c r="F32" s="12" t="s">
        <v>51</v>
      </c>
      <c r="G32" s="13">
        <v>197</v>
      </c>
      <c r="H32" s="13">
        <v>193</v>
      </c>
      <c r="I32" s="13">
        <v>4</v>
      </c>
      <c r="J32" s="13" t="s">
        <v>26</v>
      </c>
      <c r="K32" s="13"/>
      <c r="L32" s="13"/>
      <c r="M32" s="13"/>
      <c r="N32" s="13"/>
      <c r="O32" s="13"/>
      <c r="P32" s="13"/>
      <c r="Q32" s="13"/>
      <c r="R32" s="13"/>
      <c r="S32" s="13">
        <v>2684</v>
      </c>
      <c r="T32" s="13">
        <v>1983</v>
      </c>
      <c r="U32" s="13">
        <v>701</v>
      </c>
      <c r="V32" s="13">
        <v>2680</v>
      </c>
      <c r="W32" s="13">
        <v>1982</v>
      </c>
      <c r="X32" s="13">
        <v>698</v>
      </c>
      <c r="Y32" s="13">
        <v>4</v>
      </c>
      <c r="Z32" s="13">
        <v>1</v>
      </c>
      <c r="AA32" s="13">
        <v>3</v>
      </c>
      <c r="AB32" s="15" t="s">
        <v>54</v>
      </c>
    </row>
    <row r="33" spans="1:28" ht="21" customHeight="1">
      <c r="A33" s="11"/>
      <c r="B33" s="21" t="s">
        <v>55</v>
      </c>
      <c r="C33" s="11">
        <v>20</v>
      </c>
      <c r="D33" s="11" t="s">
        <v>50</v>
      </c>
      <c r="E33" s="11">
        <v>29</v>
      </c>
      <c r="F33" s="12" t="s">
        <v>51</v>
      </c>
      <c r="G33" s="13">
        <v>82</v>
      </c>
      <c r="H33" s="13">
        <v>81</v>
      </c>
      <c r="I33" s="13">
        <v>1</v>
      </c>
      <c r="J33" s="13" t="s">
        <v>26</v>
      </c>
      <c r="K33" s="13"/>
      <c r="L33" s="13"/>
      <c r="M33" s="22"/>
      <c r="N33" s="13"/>
      <c r="O33" s="13"/>
      <c r="P33" s="13"/>
      <c r="Q33" s="13"/>
      <c r="R33" s="13"/>
      <c r="S33" s="13">
        <v>2019</v>
      </c>
      <c r="T33" s="13">
        <v>1457</v>
      </c>
      <c r="U33" s="13">
        <v>562</v>
      </c>
      <c r="V33" s="13">
        <v>2018</v>
      </c>
      <c r="W33" s="13">
        <v>1456</v>
      </c>
      <c r="X33" s="13">
        <v>562</v>
      </c>
      <c r="Y33" s="13">
        <v>1</v>
      </c>
      <c r="Z33" s="13">
        <v>1</v>
      </c>
      <c r="AA33" s="13">
        <v>0</v>
      </c>
      <c r="AB33" s="15" t="s">
        <v>56</v>
      </c>
    </row>
    <row r="34" spans="1:28" ht="21" customHeight="1">
      <c r="A34" s="11"/>
      <c r="B34" s="21" t="s">
        <v>57</v>
      </c>
      <c r="C34" s="11">
        <v>30</v>
      </c>
      <c r="D34" s="11" t="s">
        <v>50</v>
      </c>
      <c r="E34" s="11">
        <v>49</v>
      </c>
      <c r="F34" s="12" t="s">
        <v>51</v>
      </c>
      <c r="G34" s="13">
        <v>64</v>
      </c>
      <c r="H34" s="13">
        <v>64</v>
      </c>
      <c r="I34" s="13" t="s">
        <v>26</v>
      </c>
      <c r="J34" s="13" t="s">
        <v>26</v>
      </c>
      <c r="K34" s="13"/>
      <c r="L34" s="13"/>
      <c r="M34" s="13"/>
      <c r="N34" s="13"/>
      <c r="O34" s="13"/>
      <c r="P34" s="13"/>
      <c r="Q34" s="13"/>
      <c r="R34" s="13"/>
      <c r="S34" s="13">
        <v>2444</v>
      </c>
      <c r="T34" s="13">
        <v>1904</v>
      </c>
      <c r="U34" s="13">
        <v>540</v>
      </c>
      <c r="V34" s="13">
        <v>2444</v>
      </c>
      <c r="W34" s="13">
        <v>1904</v>
      </c>
      <c r="X34" s="13">
        <v>540</v>
      </c>
      <c r="Y34" s="13">
        <v>0</v>
      </c>
      <c r="Z34" s="13">
        <v>0</v>
      </c>
      <c r="AA34" s="13">
        <v>0</v>
      </c>
      <c r="AB34" s="15" t="s">
        <v>58</v>
      </c>
    </row>
    <row r="35" spans="1:28" ht="21" customHeight="1">
      <c r="A35" s="11"/>
      <c r="B35" s="21" t="s">
        <v>59</v>
      </c>
      <c r="C35" s="11">
        <v>50</v>
      </c>
      <c r="D35" s="11" t="s">
        <v>50</v>
      </c>
      <c r="E35" s="11">
        <v>99</v>
      </c>
      <c r="F35" s="12" t="s">
        <v>51</v>
      </c>
      <c r="G35" s="13">
        <v>66</v>
      </c>
      <c r="H35" s="13">
        <v>65</v>
      </c>
      <c r="I35" s="23">
        <v>0</v>
      </c>
      <c r="J35" s="13">
        <v>1</v>
      </c>
      <c r="K35" s="13"/>
      <c r="L35" s="13"/>
      <c r="M35" s="13"/>
      <c r="N35" s="13"/>
      <c r="O35" s="13"/>
      <c r="P35" s="13"/>
      <c r="Q35" s="13"/>
      <c r="R35" s="13"/>
      <c r="S35" s="13">
        <v>4581</v>
      </c>
      <c r="T35" s="13">
        <v>3522</v>
      </c>
      <c r="U35" s="13">
        <v>1059</v>
      </c>
      <c r="V35" s="13">
        <v>4581</v>
      </c>
      <c r="W35" s="13">
        <v>3522</v>
      </c>
      <c r="X35" s="13">
        <v>1059</v>
      </c>
      <c r="Y35" s="13">
        <v>0</v>
      </c>
      <c r="Z35" s="13">
        <v>0</v>
      </c>
      <c r="AA35" s="13">
        <v>0</v>
      </c>
      <c r="AB35" s="15" t="s">
        <v>60</v>
      </c>
    </row>
    <row r="36" spans="1:28" ht="21" customHeight="1">
      <c r="A36" s="11"/>
      <c r="B36" s="21" t="s">
        <v>61</v>
      </c>
      <c r="C36" s="11">
        <v>100</v>
      </c>
      <c r="D36" s="11" t="s">
        <v>50</v>
      </c>
      <c r="E36" s="11">
        <v>299</v>
      </c>
      <c r="F36" s="12" t="s">
        <v>51</v>
      </c>
      <c r="G36" s="13">
        <v>44</v>
      </c>
      <c r="H36" s="13">
        <v>44</v>
      </c>
      <c r="I36" s="13" t="s">
        <v>62</v>
      </c>
      <c r="J36" s="13" t="s">
        <v>62</v>
      </c>
      <c r="K36" s="13"/>
      <c r="L36" s="13"/>
      <c r="M36" s="13"/>
      <c r="N36" s="13"/>
      <c r="O36" s="13"/>
      <c r="P36" s="13"/>
      <c r="Q36" s="13"/>
      <c r="R36" s="13"/>
      <c r="S36" s="13">
        <v>7464</v>
      </c>
      <c r="T36" s="13">
        <v>5846</v>
      </c>
      <c r="U36" s="13">
        <v>1618</v>
      </c>
      <c r="V36" s="13">
        <v>7464</v>
      </c>
      <c r="W36" s="13">
        <v>5846</v>
      </c>
      <c r="X36" s="13">
        <v>1618</v>
      </c>
      <c r="Y36" s="13">
        <v>0</v>
      </c>
      <c r="Z36" s="13">
        <v>0</v>
      </c>
      <c r="AA36" s="13">
        <v>0</v>
      </c>
      <c r="AB36" s="15" t="s">
        <v>63</v>
      </c>
    </row>
    <row r="37" spans="1:28" ht="21" customHeight="1">
      <c r="A37" s="11"/>
      <c r="B37" s="12"/>
      <c r="C37" s="11">
        <v>300</v>
      </c>
      <c r="D37" s="11" t="s">
        <v>50</v>
      </c>
      <c r="E37" s="11">
        <v>499</v>
      </c>
      <c r="F37" s="12" t="s">
        <v>51</v>
      </c>
      <c r="G37" s="13">
        <v>7</v>
      </c>
      <c r="H37" s="13">
        <v>7</v>
      </c>
      <c r="I37" s="13" t="s">
        <v>62</v>
      </c>
      <c r="J37" s="13" t="s">
        <v>62</v>
      </c>
      <c r="K37" s="13"/>
      <c r="L37" s="13"/>
      <c r="M37" s="13"/>
      <c r="N37" s="13"/>
      <c r="O37" s="13"/>
      <c r="P37" s="13"/>
      <c r="Q37" s="13"/>
      <c r="R37" s="13"/>
      <c r="S37" s="13">
        <v>2663</v>
      </c>
      <c r="T37" s="13">
        <v>2200</v>
      </c>
      <c r="U37" s="13">
        <v>463</v>
      </c>
      <c r="V37" s="13">
        <v>2663</v>
      </c>
      <c r="W37" s="13">
        <v>2200</v>
      </c>
      <c r="X37" s="13">
        <v>463</v>
      </c>
      <c r="Y37" s="13">
        <v>0</v>
      </c>
      <c r="Z37" s="13">
        <v>0</v>
      </c>
      <c r="AA37" s="13">
        <v>0</v>
      </c>
      <c r="AB37" s="15" t="s">
        <v>64</v>
      </c>
    </row>
    <row r="38" spans="1:28" ht="21" customHeight="1">
      <c r="A38" s="24"/>
      <c r="B38" s="25"/>
      <c r="C38" s="24">
        <v>500</v>
      </c>
      <c r="D38" s="24" t="s">
        <v>65</v>
      </c>
      <c r="E38" s="24"/>
      <c r="F38" s="25"/>
      <c r="G38" s="26">
        <v>10</v>
      </c>
      <c r="H38" s="26">
        <v>10</v>
      </c>
      <c r="I38" s="26" t="s">
        <v>62</v>
      </c>
      <c r="J38" s="26" t="s">
        <v>62</v>
      </c>
      <c r="K38" s="26"/>
      <c r="L38" s="26"/>
      <c r="M38" s="26"/>
      <c r="N38" s="26"/>
      <c r="O38" s="26"/>
      <c r="P38" s="26"/>
      <c r="Q38" s="26"/>
      <c r="R38" s="26"/>
      <c r="S38" s="26">
        <v>8885</v>
      </c>
      <c r="T38" s="26">
        <v>7816</v>
      </c>
      <c r="U38" s="26">
        <v>1069</v>
      </c>
      <c r="V38" s="26">
        <v>8885</v>
      </c>
      <c r="W38" s="26">
        <v>7816</v>
      </c>
      <c r="X38" s="26">
        <v>1069</v>
      </c>
      <c r="Y38" s="26">
        <v>0</v>
      </c>
      <c r="Z38" s="26">
        <v>0</v>
      </c>
      <c r="AA38" s="26">
        <v>0</v>
      </c>
      <c r="AB38" s="27" t="s">
        <v>66</v>
      </c>
    </row>
    <row r="39" spans="1:28" ht="6" customHeight="1"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8" ht="21.75" customHeight="1">
      <c r="A40" s="28"/>
      <c r="B40" s="29" t="s">
        <v>67</v>
      </c>
      <c r="C40">
        <v>4</v>
      </c>
      <c r="D40" t="s">
        <v>50</v>
      </c>
      <c r="E40">
        <v>20</v>
      </c>
      <c r="F40" s="12" t="s">
        <v>51</v>
      </c>
      <c r="G40" s="30">
        <v>516</v>
      </c>
      <c r="H40" s="30">
        <v>453</v>
      </c>
      <c r="I40" s="30">
        <v>63</v>
      </c>
      <c r="J40" s="16" t="s">
        <v>62</v>
      </c>
      <c r="K40" s="30"/>
      <c r="L40" s="30"/>
      <c r="M40" s="30"/>
      <c r="N40" s="30"/>
      <c r="O40" s="30"/>
      <c r="P40" s="30"/>
      <c r="Q40" s="30"/>
      <c r="R40" s="30"/>
      <c r="S40" s="30">
        <v>4709</v>
      </c>
      <c r="T40" s="30">
        <v>3394</v>
      </c>
      <c r="U40" s="30">
        <v>1315</v>
      </c>
      <c r="V40" s="30">
        <v>4634</v>
      </c>
      <c r="W40" s="30">
        <v>3347</v>
      </c>
      <c r="X40" s="30">
        <v>1287</v>
      </c>
      <c r="Y40" s="30">
        <v>75</v>
      </c>
      <c r="Z40" s="30">
        <v>47</v>
      </c>
      <c r="AA40" s="30">
        <v>28</v>
      </c>
      <c r="AB40" s="15" t="s">
        <v>68</v>
      </c>
    </row>
    <row r="41" spans="1:28" ht="21.75" customHeight="1">
      <c r="A41" s="28"/>
      <c r="B41" s="29" t="s">
        <v>69</v>
      </c>
      <c r="C41">
        <v>21</v>
      </c>
      <c r="D41" t="s">
        <v>50</v>
      </c>
      <c r="E41">
        <v>50</v>
      </c>
      <c r="F41" s="12" t="s">
        <v>51</v>
      </c>
      <c r="G41" s="30">
        <v>143</v>
      </c>
      <c r="H41" s="30">
        <v>142</v>
      </c>
      <c r="I41" s="30">
        <v>1</v>
      </c>
      <c r="J41" s="16" t="s">
        <v>62</v>
      </c>
      <c r="K41" s="30"/>
      <c r="L41" s="30"/>
      <c r="M41" s="30"/>
      <c r="N41" s="30"/>
      <c r="O41" s="30"/>
      <c r="P41" s="30"/>
      <c r="Q41" s="30"/>
      <c r="R41" s="30"/>
      <c r="S41" s="30">
        <v>4493</v>
      </c>
      <c r="T41" s="30">
        <v>3363</v>
      </c>
      <c r="U41" s="30">
        <v>1130</v>
      </c>
      <c r="V41" s="30">
        <v>4492</v>
      </c>
      <c r="W41" s="30">
        <v>3362</v>
      </c>
      <c r="X41" s="30">
        <v>1130</v>
      </c>
      <c r="Y41" s="13">
        <v>1</v>
      </c>
      <c r="Z41" s="13">
        <v>1</v>
      </c>
      <c r="AA41" s="13">
        <v>0</v>
      </c>
      <c r="AB41" s="15" t="s">
        <v>70</v>
      </c>
    </row>
    <row r="42" spans="1:28" ht="21.75" customHeight="1">
      <c r="A42" s="28"/>
      <c r="B42" s="29" t="s">
        <v>71</v>
      </c>
      <c r="C42">
        <v>51</v>
      </c>
      <c r="D42" t="s">
        <v>50</v>
      </c>
      <c r="E42">
        <v>100</v>
      </c>
      <c r="F42" s="12" t="s">
        <v>51</v>
      </c>
      <c r="G42" s="30">
        <v>63</v>
      </c>
      <c r="H42" s="30">
        <v>62</v>
      </c>
      <c r="I42" s="16" t="s">
        <v>62</v>
      </c>
      <c r="J42" s="30">
        <v>1</v>
      </c>
      <c r="K42" s="30"/>
      <c r="L42" s="30"/>
      <c r="M42" s="30"/>
      <c r="N42" s="30"/>
      <c r="O42" s="30"/>
      <c r="P42" s="30"/>
      <c r="Q42" s="30"/>
      <c r="R42" s="30"/>
      <c r="S42" s="30">
        <v>4431</v>
      </c>
      <c r="T42" s="30">
        <v>3431</v>
      </c>
      <c r="U42" s="30">
        <v>1000</v>
      </c>
      <c r="V42" s="30">
        <v>4431</v>
      </c>
      <c r="W42" s="30">
        <v>3431</v>
      </c>
      <c r="X42" s="30">
        <v>1000</v>
      </c>
      <c r="Y42" s="13">
        <v>0</v>
      </c>
      <c r="Z42" s="13">
        <v>0</v>
      </c>
      <c r="AA42" s="13">
        <v>0</v>
      </c>
      <c r="AB42" s="15" t="s">
        <v>72</v>
      </c>
    </row>
    <row r="43" spans="1:28" ht="21.75" customHeight="1">
      <c r="B43" s="29" t="s">
        <v>73</v>
      </c>
      <c r="C43">
        <v>101</v>
      </c>
      <c r="D43" t="s">
        <v>50</v>
      </c>
      <c r="E43">
        <v>300</v>
      </c>
      <c r="F43" s="12" t="s">
        <v>51</v>
      </c>
      <c r="G43" s="30">
        <v>44</v>
      </c>
      <c r="H43" s="30">
        <v>44</v>
      </c>
      <c r="I43" s="16" t="s">
        <v>62</v>
      </c>
      <c r="J43" s="16" t="s">
        <v>62</v>
      </c>
      <c r="K43" s="30"/>
      <c r="L43" s="30"/>
      <c r="M43" s="30"/>
      <c r="N43" s="30"/>
      <c r="O43" s="30"/>
      <c r="P43" s="30"/>
      <c r="Q43" s="30"/>
      <c r="R43" s="30"/>
      <c r="S43" s="30">
        <v>7464</v>
      </c>
      <c r="T43" s="30">
        <v>5846</v>
      </c>
      <c r="U43" s="30">
        <v>1618</v>
      </c>
      <c r="V43" s="30">
        <v>7464</v>
      </c>
      <c r="W43" s="30">
        <v>5846</v>
      </c>
      <c r="X43" s="30">
        <v>1618</v>
      </c>
      <c r="Y43" s="13">
        <v>0</v>
      </c>
      <c r="Z43" s="13">
        <v>0</v>
      </c>
      <c r="AA43" s="13">
        <v>0</v>
      </c>
      <c r="AB43" s="15" t="s">
        <v>74</v>
      </c>
    </row>
    <row r="44" spans="1:28" ht="21.75" customHeight="1">
      <c r="A44" s="11"/>
      <c r="B44" s="29" t="s">
        <v>75</v>
      </c>
      <c r="C44" s="11">
        <v>300</v>
      </c>
      <c r="D44" s="11" t="s">
        <v>65</v>
      </c>
      <c r="E44" s="11"/>
      <c r="F44" s="12"/>
      <c r="G44" s="31">
        <v>17</v>
      </c>
      <c r="H44" s="31">
        <v>17</v>
      </c>
      <c r="I44" s="16" t="s">
        <v>62</v>
      </c>
      <c r="J44" s="16" t="s">
        <v>62</v>
      </c>
      <c r="K44" s="31"/>
      <c r="L44" s="31"/>
      <c r="M44" s="31"/>
      <c r="N44" s="31"/>
      <c r="O44" s="31"/>
      <c r="P44" s="31"/>
      <c r="Q44" s="31"/>
      <c r="R44" s="31"/>
      <c r="S44" s="31">
        <v>11548</v>
      </c>
      <c r="T44" s="31">
        <v>10016</v>
      </c>
      <c r="U44" s="31">
        <v>1532</v>
      </c>
      <c r="V44" s="31">
        <v>11548</v>
      </c>
      <c r="W44" s="31">
        <v>10016</v>
      </c>
      <c r="X44" s="31">
        <v>1532</v>
      </c>
      <c r="Y44" s="16">
        <v>0</v>
      </c>
      <c r="Z44" s="16">
        <v>0</v>
      </c>
      <c r="AA44" s="16">
        <v>0</v>
      </c>
      <c r="AB44" s="15" t="s">
        <v>76</v>
      </c>
    </row>
    <row r="45" spans="1:28" ht="6" customHeight="1">
      <c r="A45" s="24"/>
      <c r="B45" s="24"/>
      <c r="C45" s="32"/>
      <c r="D45" s="24"/>
      <c r="E45" s="24"/>
      <c r="F45" s="24"/>
      <c r="G45" s="32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32"/>
    </row>
  </sheetData>
  <mergeCells count="16">
    <mergeCell ref="S2:AA2"/>
    <mergeCell ref="H3:H4"/>
    <mergeCell ref="I3:I4"/>
    <mergeCell ref="J3:J4"/>
    <mergeCell ref="K3:K4"/>
    <mergeCell ref="L3:L4"/>
    <mergeCell ref="R3:R4"/>
    <mergeCell ref="A1:N1"/>
    <mergeCell ref="A2:F4"/>
    <mergeCell ref="G2:G4"/>
    <mergeCell ref="K2:R2"/>
    <mergeCell ref="M3:M4"/>
    <mergeCell ref="N3:N4"/>
    <mergeCell ref="O3:O4"/>
    <mergeCell ref="P3:P4"/>
    <mergeCell ref="Q3:Q4"/>
  </mergeCells>
  <phoneticPr fontId="2"/>
  <printOptions horizontalCentered="1"/>
  <pageMargins left="0.59055118110236227" right="0.59055118110236227" top="0.78740157480314965" bottom="0.39370078740157483" header="0.51181102362204722" footer="0.19685039370078741"/>
  <pageSetup paperSize="9" scale="93" firstPageNumber="20" fitToWidth="2" orientation="portrait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>
      <selection sqref="A1:L1"/>
    </sheetView>
  </sheetViews>
  <sheetFormatPr defaultRowHeight="13.5"/>
  <cols>
    <col min="1" max="1" width="4.625" customWidth="1"/>
    <col min="2" max="2" width="10.5" customWidth="1"/>
    <col min="3" max="3" width="5.125" customWidth="1"/>
    <col min="4" max="4" width="3.125" customWidth="1"/>
    <col min="5" max="5" width="5.125" customWidth="1"/>
    <col min="6" max="6" width="3.75" customWidth="1"/>
    <col min="7" max="7" width="10" customWidth="1"/>
    <col min="8" max="8" width="10.625" style="40" customWidth="1"/>
    <col min="9" max="9" width="10.625" customWidth="1"/>
    <col min="10" max="10" width="10" customWidth="1"/>
    <col min="11" max="11" width="11.125" style="40" bestFit="1" customWidth="1"/>
    <col min="12" max="12" width="10.5" customWidth="1"/>
    <col min="13" max="13" width="15" customWidth="1"/>
    <col min="14" max="15" width="10.625" customWidth="1"/>
    <col min="16" max="16" width="10.625" style="39" customWidth="1"/>
    <col min="17" max="17" width="10.625" customWidth="1"/>
    <col min="18" max="18" width="19.5" customWidth="1"/>
    <col min="19" max="19" width="5.5" bestFit="1" customWidth="1"/>
  </cols>
  <sheetData>
    <row r="1" spans="1:19" ht="27" customHeight="1">
      <c r="A1" s="223" t="s">
        <v>131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R1" s="28" t="s">
        <v>130</v>
      </c>
    </row>
    <row r="2" spans="1:19" ht="21" customHeight="1">
      <c r="A2" s="224" t="s">
        <v>1</v>
      </c>
      <c r="B2" s="224"/>
      <c r="C2" s="224"/>
      <c r="D2" s="224"/>
      <c r="E2" s="224"/>
      <c r="F2" s="225"/>
      <c r="G2" s="243" t="s">
        <v>129</v>
      </c>
      <c r="H2" s="244"/>
      <c r="I2" s="245"/>
      <c r="J2" s="243" t="s">
        <v>128</v>
      </c>
      <c r="K2" s="244"/>
      <c r="L2" s="245"/>
      <c r="M2" s="243" t="s">
        <v>127</v>
      </c>
      <c r="N2" s="244"/>
      <c r="O2" s="245"/>
      <c r="P2" s="243" t="s">
        <v>126</v>
      </c>
      <c r="Q2" s="244"/>
      <c r="R2" s="245"/>
      <c r="S2" s="4"/>
    </row>
    <row r="3" spans="1:19" ht="21" customHeight="1">
      <c r="A3" s="228"/>
      <c r="B3" s="228"/>
      <c r="C3" s="228"/>
      <c r="D3" s="228"/>
      <c r="E3" s="228"/>
      <c r="F3" s="229"/>
      <c r="G3" s="96" t="s">
        <v>125</v>
      </c>
      <c r="H3" s="98" t="s">
        <v>122</v>
      </c>
      <c r="I3" s="96" t="s">
        <v>121</v>
      </c>
      <c r="J3" s="96" t="s">
        <v>124</v>
      </c>
      <c r="K3" s="98" t="s">
        <v>122</v>
      </c>
      <c r="L3" s="96" t="s">
        <v>121</v>
      </c>
      <c r="M3" s="96" t="s">
        <v>123</v>
      </c>
      <c r="N3" s="96" t="s">
        <v>122</v>
      </c>
      <c r="O3" s="96" t="s">
        <v>121</v>
      </c>
      <c r="P3" s="97" t="s">
        <v>120</v>
      </c>
      <c r="Q3" s="96" t="s">
        <v>119</v>
      </c>
      <c r="R3" s="96" t="s">
        <v>118</v>
      </c>
      <c r="S3" s="95" t="s">
        <v>22</v>
      </c>
    </row>
    <row r="4" spans="1:19" ht="21" customHeight="1">
      <c r="B4" t="s">
        <v>23</v>
      </c>
      <c r="F4" s="94"/>
      <c r="G4" s="83">
        <v>783</v>
      </c>
      <c r="H4" s="84">
        <v>100</v>
      </c>
      <c r="I4" s="86">
        <v>95</v>
      </c>
      <c r="J4" s="93">
        <v>32645</v>
      </c>
      <c r="K4" s="92">
        <v>100</v>
      </c>
      <c r="L4" s="82">
        <v>95.8</v>
      </c>
      <c r="M4" s="83">
        <v>131444338</v>
      </c>
      <c r="N4" s="82">
        <v>100</v>
      </c>
      <c r="O4" s="82">
        <f>ROUND(M4/131521233*100,1)</f>
        <v>99.9</v>
      </c>
      <c r="P4" s="81">
        <v>-41</v>
      </c>
      <c r="Q4" s="80">
        <v>-1440</v>
      </c>
      <c r="R4" s="80">
        <f>M4-131521233</f>
        <v>-76895</v>
      </c>
      <c r="S4" s="15" t="s">
        <v>24</v>
      </c>
    </row>
    <row r="5" spans="1:19" ht="21" customHeight="1">
      <c r="A5">
        <v>9</v>
      </c>
      <c r="B5" s="11" t="s">
        <v>117</v>
      </c>
      <c r="F5" s="12"/>
      <c r="G5" s="83">
        <v>36</v>
      </c>
      <c r="H5" s="84">
        <v>4.5999999999999996</v>
      </c>
      <c r="I5" s="86">
        <v>94.7</v>
      </c>
      <c r="J5" s="85">
        <v>1515</v>
      </c>
      <c r="K5" s="84">
        <v>4.5999999999999996</v>
      </c>
      <c r="L5" s="82">
        <v>96.2</v>
      </c>
      <c r="M5" s="83">
        <v>2920780</v>
      </c>
      <c r="N5" s="82">
        <v>2.2000000000000002</v>
      </c>
      <c r="O5" s="82">
        <v>92.1</v>
      </c>
      <c r="P5" s="81">
        <v>-2</v>
      </c>
      <c r="Q5" s="80">
        <v>-60</v>
      </c>
      <c r="R5" s="80">
        <f>M5-3170935</f>
        <v>-250155</v>
      </c>
      <c r="S5" s="15">
        <v>9</v>
      </c>
    </row>
    <row r="6" spans="1:19" ht="21" customHeight="1">
      <c r="A6">
        <v>10</v>
      </c>
      <c r="B6" s="11" t="s">
        <v>116</v>
      </c>
      <c r="F6" s="12"/>
      <c r="G6" s="83">
        <v>2</v>
      </c>
      <c r="H6" s="84">
        <v>0.3</v>
      </c>
      <c r="I6" s="86">
        <v>66.7</v>
      </c>
      <c r="J6" s="87">
        <v>21</v>
      </c>
      <c r="K6" s="84">
        <v>0.1</v>
      </c>
      <c r="L6" s="82">
        <v>20</v>
      </c>
      <c r="M6" s="90" t="s">
        <v>105</v>
      </c>
      <c r="N6" s="88" t="s">
        <v>105</v>
      </c>
      <c r="O6" s="82" t="s">
        <v>91</v>
      </c>
      <c r="P6" s="91">
        <v>-1</v>
      </c>
      <c r="Q6" s="89">
        <v>-84</v>
      </c>
      <c r="R6" s="88" t="s">
        <v>91</v>
      </c>
      <c r="S6" s="15">
        <v>10</v>
      </c>
    </row>
    <row r="7" spans="1:19" ht="21" customHeight="1">
      <c r="A7">
        <v>11</v>
      </c>
      <c r="B7" s="11" t="s">
        <v>115</v>
      </c>
      <c r="F7" s="12"/>
      <c r="G7" s="83">
        <v>13</v>
      </c>
      <c r="H7" s="84">
        <v>1.7</v>
      </c>
      <c r="I7" s="86">
        <v>108.3</v>
      </c>
      <c r="J7" s="87">
        <v>139</v>
      </c>
      <c r="K7" s="84">
        <v>0.4</v>
      </c>
      <c r="L7" s="82">
        <v>105.3</v>
      </c>
      <c r="M7" s="90">
        <v>98043</v>
      </c>
      <c r="N7" s="88">
        <v>0.1</v>
      </c>
      <c r="O7" s="82">
        <v>113.1</v>
      </c>
      <c r="P7" s="91">
        <v>1</v>
      </c>
      <c r="Q7" s="89">
        <v>7</v>
      </c>
      <c r="R7" s="89">
        <f>M7-86712</f>
        <v>11331</v>
      </c>
      <c r="S7" s="15">
        <v>11</v>
      </c>
    </row>
    <row r="8" spans="1:19" ht="21" customHeight="1">
      <c r="A8">
        <v>12</v>
      </c>
      <c r="B8" s="11" t="s">
        <v>114</v>
      </c>
      <c r="F8" s="12"/>
      <c r="G8" s="83">
        <v>6</v>
      </c>
      <c r="H8" s="84">
        <v>0.8</v>
      </c>
      <c r="I8" s="86">
        <v>100</v>
      </c>
      <c r="J8" s="87">
        <v>89</v>
      </c>
      <c r="K8" s="84">
        <v>0.3</v>
      </c>
      <c r="L8" s="82">
        <v>125.4</v>
      </c>
      <c r="M8" s="90">
        <v>216701</v>
      </c>
      <c r="N8" s="88">
        <v>0.2</v>
      </c>
      <c r="O8" s="82">
        <v>214.4</v>
      </c>
      <c r="P8" s="13" t="s">
        <v>101</v>
      </c>
      <c r="Q8" s="89">
        <v>18</v>
      </c>
      <c r="R8" s="89">
        <f>M8-101095</f>
        <v>115606</v>
      </c>
      <c r="S8" s="15">
        <v>12</v>
      </c>
    </row>
    <row r="9" spans="1:19" ht="21" customHeight="1">
      <c r="A9">
        <v>13</v>
      </c>
      <c r="B9" s="11" t="s">
        <v>113</v>
      </c>
      <c r="F9" s="12"/>
      <c r="G9" s="83">
        <v>4</v>
      </c>
      <c r="H9" s="84">
        <v>0.5</v>
      </c>
      <c r="I9" s="86">
        <v>80</v>
      </c>
      <c r="J9" s="87">
        <v>39</v>
      </c>
      <c r="K9" s="84">
        <v>0.1</v>
      </c>
      <c r="L9" s="82">
        <v>92.9</v>
      </c>
      <c r="M9" s="90">
        <v>121226</v>
      </c>
      <c r="N9" s="88">
        <v>0.1</v>
      </c>
      <c r="O9" s="82">
        <v>109.2</v>
      </c>
      <c r="P9" s="91">
        <v>-1</v>
      </c>
      <c r="Q9" s="89">
        <v>-3</v>
      </c>
      <c r="R9" s="89">
        <f>M9-111043</f>
        <v>10183</v>
      </c>
      <c r="S9" s="15">
        <v>13</v>
      </c>
    </row>
    <row r="10" spans="1:19" ht="21" customHeight="1">
      <c r="A10">
        <v>14</v>
      </c>
      <c r="B10" s="11" t="s">
        <v>112</v>
      </c>
      <c r="F10" s="12"/>
      <c r="G10" s="83">
        <v>24</v>
      </c>
      <c r="H10" s="84">
        <v>3.1</v>
      </c>
      <c r="I10" s="86">
        <v>100</v>
      </c>
      <c r="J10" s="87">
        <v>991</v>
      </c>
      <c r="K10" s="84">
        <v>3</v>
      </c>
      <c r="L10" s="82">
        <v>97.7</v>
      </c>
      <c r="M10" s="90">
        <v>5941385</v>
      </c>
      <c r="N10" s="88">
        <v>4.5</v>
      </c>
      <c r="O10" s="82">
        <v>101.5</v>
      </c>
      <c r="P10" s="13" t="s">
        <v>101</v>
      </c>
      <c r="Q10" s="89">
        <v>-23</v>
      </c>
      <c r="R10" s="89">
        <f>M10-5850919</f>
        <v>90466</v>
      </c>
      <c r="S10" s="15">
        <v>14</v>
      </c>
    </row>
    <row r="11" spans="1:19" ht="21" customHeight="1">
      <c r="A11">
        <v>15</v>
      </c>
      <c r="B11" s="11" t="s">
        <v>111</v>
      </c>
      <c r="F11" s="12"/>
      <c r="G11" s="83">
        <v>18</v>
      </c>
      <c r="H11" s="84">
        <v>2.2999999999999998</v>
      </c>
      <c r="I11" s="86">
        <v>94.7</v>
      </c>
      <c r="J11" s="87">
        <v>558</v>
      </c>
      <c r="K11" s="84">
        <v>1.7</v>
      </c>
      <c r="L11" s="82">
        <v>91</v>
      </c>
      <c r="M11" s="90">
        <v>1032677</v>
      </c>
      <c r="N11" s="88">
        <v>0.8</v>
      </c>
      <c r="O11" s="82">
        <v>82.5</v>
      </c>
      <c r="P11" s="91">
        <v>-1</v>
      </c>
      <c r="Q11" s="89">
        <v>-55</v>
      </c>
      <c r="R11" s="89">
        <f>M11-1251257</f>
        <v>-218580</v>
      </c>
      <c r="S11" s="15">
        <v>15</v>
      </c>
    </row>
    <row r="12" spans="1:19" ht="21" customHeight="1">
      <c r="A12">
        <v>16</v>
      </c>
      <c r="B12" s="11" t="s">
        <v>110</v>
      </c>
      <c r="F12" s="12"/>
      <c r="G12" s="83">
        <v>39</v>
      </c>
      <c r="H12" s="84">
        <v>5</v>
      </c>
      <c r="I12" s="86">
        <v>90.7</v>
      </c>
      <c r="J12" s="85">
        <v>2815</v>
      </c>
      <c r="K12" s="84">
        <v>8.6</v>
      </c>
      <c r="L12" s="82">
        <v>97</v>
      </c>
      <c r="M12" s="90">
        <v>15051954</v>
      </c>
      <c r="N12" s="88">
        <v>11.5</v>
      </c>
      <c r="O12" s="82">
        <v>84.2</v>
      </c>
      <c r="P12" s="91">
        <v>-4</v>
      </c>
      <c r="Q12" s="89">
        <v>-88</v>
      </c>
      <c r="R12" s="89">
        <f>M12-17878082</f>
        <v>-2826128</v>
      </c>
      <c r="S12" s="15">
        <v>16</v>
      </c>
    </row>
    <row r="13" spans="1:19" ht="21" customHeight="1">
      <c r="A13">
        <v>17</v>
      </c>
      <c r="B13" s="11" t="s">
        <v>109</v>
      </c>
      <c r="F13" s="12"/>
      <c r="G13" s="83">
        <v>1</v>
      </c>
      <c r="H13" s="84">
        <v>0.1</v>
      </c>
      <c r="I13" s="86">
        <v>100</v>
      </c>
      <c r="J13" s="87">
        <v>11</v>
      </c>
      <c r="K13" s="84">
        <v>0</v>
      </c>
      <c r="L13" s="82">
        <v>137.5</v>
      </c>
      <c r="M13" s="90" t="s">
        <v>105</v>
      </c>
      <c r="N13" s="88" t="s">
        <v>105</v>
      </c>
      <c r="O13" s="82" t="s">
        <v>91</v>
      </c>
      <c r="P13" s="13" t="s">
        <v>101</v>
      </c>
      <c r="Q13" s="89">
        <v>3</v>
      </c>
      <c r="R13" s="88" t="s">
        <v>91</v>
      </c>
      <c r="S13" s="15">
        <v>17</v>
      </c>
    </row>
    <row r="14" spans="1:19" ht="21" customHeight="1">
      <c r="A14">
        <v>18</v>
      </c>
      <c r="B14" s="11" t="s">
        <v>108</v>
      </c>
      <c r="F14" s="12"/>
      <c r="G14" s="83">
        <v>45</v>
      </c>
      <c r="H14" s="84">
        <v>5.7</v>
      </c>
      <c r="I14" s="86">
        <v>95.7</v>
      </c>
      <c r="J14" s="85">
        <v>1233</v>
      </c>
      <c r="K14" s="84">
        <v>3.8</v>
      </c>
      <c r="L14" s="82">
        <v>91.2</v>
      </c>
      <c r="M14" s="90">
        <v>3672488</v>
      </c>
      <c r="N14" s="88">
        <v>2.8</v>
      </c>
      <c r="O14" s="82">
        <v>105.7</v>
      </c>
      <c r="P14" s="91">
        <v>-2</v>
      </c>
      <c r="Q14" s="89">
        <v>-119</v>
      </c>
      <c r="R14" s="89">
        <f>M14-3474458</f>
        <v>198030</v>
      </c>
      <c r="S14" s="15">
        <v>18</v>
      </c>
    </row>
    <row r="15" spans="1:19" ht="21" customHeight="1">
      <c r="A15">
        <v>19</v>
      </c>
      <c r="B15" s="11" t="s">
        <v>107</v>
      </c>
      <c r="F15" s="12"/>
      <c r="G15" s="83">
        <v>4</v>
      </c>
      <c r="H15" s="84">
        <v>0.5</v>
      </c>
      <c r="I15" s="86">
        <v>100</v>
      </c>
      <c r="J15" s="87">
        <v>39</v>
      </c>
      <c r="K15" s="84">
        <v>0.1</v>
      </c>
      <c r="L15" s="82">
        <v>114.7</v>
      </c>
      <c r="M15" s="90">
        <v>73500</v>
      </c>
      <c r="N15" s="88">
        <v>0.1</v>
      </c>
      <c r="O15" s="82">
        <v>110.8</v>
      </c>
      <c r="P15" s="13" t="s">
        <v>101</v>
      </c>
      <c r="Q15" s="89">
        <v>5</v>
      </c>
      <c r="R15" s="89">
        <f>M15-66334</f>
        <v>7166</v>
      </c>
      <c r="S15" s="15">
        <v>19</v>
      </c>
    </row>
    <row r="16" spans="1:19" ht="21" customHeight="1">
      <c r="A16">
        <v>20</v>
      </c>
      <c r="B16" s="11" t="s">
        <v>106</v>
      </c>
      <c r="F16" s="12"/>
      <c r="G16" s="83">
        <v>1</v>
      </c>
      <c r="H16" s="84">
        <v>0.1</v>
      </c>
      <c r="I16" s="86">
        <v>100</v>
      </c>
      <c r="J16" s="87">
        <v>11</v>
      </c>
      <c r="K16" s="84">
        <v>0</v>
      </c>
      <c r="L16" s="82">
        <v>84.6</v>
      </c>
      <c r="M16" s="90" t="s">
        <v>105</v>
      </c>
      <c r="N16" s="88" t="s">
        <v>105</v>
      </c>
      <c r="O16" s="82" t="s">
        <v>91</v>
      </c>
      <c r="P16" s="13" t="s">
        <v>101</v>
      </c>
      <c r="Q16" s="89">
        <v>-2</v>
      </c>
      <c r="R16" s="88" t="s">
        <v>91</v>
      </c>
      <c r="S16" s="15">
        <v>20</v>
      </c>
    </row>
    <row r="17" spans="1:19" ht="21" customHeight="1">
      <c r="A17">
        <v>21</v>
      </c>
      <c r="B17" s="11" t="s">
        <v>104</v>
      </c>
      <c r="F17" s="12"/>
      <c r="G17" s="83">
        <v>31</v>
      </c>
      <c r="H17" s="84">
        <v>4</v>
      </c>
      <c r="I17" s="86">
        <v>106.9</v>
      </c>
      <c r="J17" s="85">
        <v>1122</v>
      </c>
      <c r="K17" s="84">
        <v>3.4</v>
      </c>
      <c r="L17" s="82">
        <v>98.1</v>
      </c>
      <c r="M17" s="83">
        <v>2797795</v>
      </c>
      <c r="N17" s="82">
        <v>2.1</v>
      </c>
      <c r="O17" s="82">
        <v>85.8</v>
      </c>
      <c r="P17" s="81">
        <v>2</v>
      </c>
      <c r="Q17" s="80">
        <v>-22</v>
      </c>
      <c r="R17" s="80">
        <f>M17-3258987</f>
        <v>-461192</v>
      </c>
      <c r="S17" s="15">
        <v>21</v>
      </c>
    </row>
    <row r="18" spans="1:19" ht="21" customHeight="1">
      <c r="A18">
        <v>22</v>
      </c>
      <c r="B18" s="11" t="s">
        <v>103</v>
      </c>
      <c r="F18" s="12"/>
      <c r="G18" s="83">
        <v>44</v>
      </c>
      <c r="H18" s="84">
        <v>5.6</v>
      </c>
      <c r="I18" s="86">
        <v>100</v>
      </c>
      <c r="J18" s="85">
        <v>3703</v>
      </c>
      <c r="K18" s="84">
        <v>11.3</v>
      </c>
      <c r="L18" s="82">
        <v>99.3</v>
      </c>
      <c r="M18" s="83">
        <v>25910000</v>
      </c>
      <c r="N18" s="82">
        <v>19.7</v>
      </c>
      <c r="O18" s="82">
        <v>102.2</v>
      </c>
      <c r="P18" s="13" t="s">
        <v>101</v>
      </c>
      <c r="Q18" s="80">
        <v>-27</v>
      </c>
      <c r="R18" s="80">
        <f>M18-25348648</f>
        <v>561352</v>
      </c>
      <c r="S18" s="15">
        <v>22</v>
      </c>
    </row>
    <row r="19" spans="1:19" ht="21" customHeight="1">
      <c r="A19">
        <v>23</v>
      </c>
      <c r="B19" s="11" t="s">
        <v>102</v>
      </c>
      <c r="F19" s="12"/>
      <c r="G19" s="83">
        <v>26</v>
      </c>
      <c r="H19" s="84">
        <v>3.3</v>
      </c>
      <c r="I19" s="86">
        <v>100</v>
      </c>
      <c r="J19" s="85">
        <v>1751</v>
      </c>
      <c r="K19" s="84">
        <v>5.4</v>
      </c>
      <c r="L19" s="82">
        <v>96.4</v>
      </c>
      <c r="M19" s="83">
        <v>9237097</v>
      </c>
      <c r="N19" s="82">
        <v>7</v>
      </c>
      <c r="O19" s="82">
        <v>107</v>
      </c>
      <c r="P19" s="13" t="s">
        <v>101</v>
      </c>
      <c r="Q19" s="80">
        <v>-66</v>
      </c>
      <c r="R19" s="80">
        <f>M19-8636065</f>
        <v>601032</v>
      </c>
      <c r="S19" s="15">
        <v>23</v>
      </c>
    </row>
    <row r="20" spans="1:19" ht="21" customHeight="1">
      <c r="A20">
        <v>24</v>
      </c>
      <c r="B20" s="11" t="s">
        <v>100</v>
      </c>
      <c r="F20" s="12"/>
      <c r="G20" s="83">
        <v>168</v>
      </c>
      <c r="H20" s="84">
        <v>21.5</v>
      </c>
      <c r="I20" s="86">
        <v>92.3</v>
      </c>
      <c r="J20" s="85">
        <v>3529</v>
      </c>
      <c r="K20" s="84">
        <v>10.8</v>
      </c>
      <c r="L20" s="82">
        <v>87</v>
      </c>
      <c r="M20" s="83">
        <v>8015621</v>
      </c>
      <c r="N20" s="82">
        <v>6.1</v>
      </c>
      <c r="O20" s="82">
        <v>92.2</v>
      </c>
      <c r="P20" s="81">
        <v>-14</v>
      </c>
      <c r="Q20" s="80">
        <v>-525</v>
      </c>
      <c r="R20" s="80">
        <f>M20-8693208</f>
        <v>-677587</v>
      </c>
      <c r="S20" s="15">
        <v>24</v>
      </c>
    </row>
    <row r="21" spans="1:19" ht="21" customHeight="1">
      <c r="A21">
        <v>25</v>
      </c>
      <c r="B21" s="11" t="s">
        <v>99</v>
      </c>
      <c r="F21" s="12"/>
      <c r="G21" s="83">
        <v>61</v>
      </c>
      <c r="H21" s="84">
        <v>7.8</v>
      </c>
      <c r="I21" s="86">
        <v>101.7</v>
      </c>
      <c r="J21" s="85">
        <v>2131</v>
      </c>
      <c r="K21" s="84">
        <v>6.5</v>
      </c>
      <c r="L21" s="82">
        <v>103.1</v>
      </c>
      <c r="M21" s="83">
        <v>5228485</v>
      </c>
      <c r="N21" s="82">
        <v>4</v>
      </c>
      <c r="O21" s="82">
        <v>109.9</v>
      </c>
      <c r="P21" s="81">
        <v>1</v>
      </c>
      <c r="Q21" s="80">
        <v>65</v>
      </c>
      <c r="R21" s="80">
        <f>M21-4757615</f>
        <v>470870</v>
      </c>
      <c r="S21" s="15">
        <v>25</v>
      </c>
    </row>
    <row r="22" spans="1:19" ht="21" customHeight="1">
      <c r="A22">
        <v>26</v>
      </c>
      <c r="B22" s="11" t="s">
        <v>98</v>
      </c>
      <c r="F22" s="12"/>
      <c r="G22" s="83">
        <v>122</v>
      </c>
      <c r="H22" s="84">
        <v>15.6</v>
      </c>
      <c r="I22" s="86">
        <v>93.8</v>
      </c>
      <c r="J22" s="85">
        <v>2892</v>
      </c>
      <c r="K22" s="84">
        <v>8.9</v>
      </c>
      <c r="L22" s="82">
        <v>100.9</v>
      </c>
      <c r="M22" s="83">
        <v>8051607</v>
      </c>
      <c r="N22" s="82">
        <v>6.1</v>
      </c>
      <c r="O22" s="82">
        <v>101.4</v>
      </c>
      <c r="P22" s="81">
        <v>-8</v>
      </c>
      <c r="Q22" s="80">
        <v>25</v>
      </c>
      <c r="R22" s="80">
        <f>M22-7939103</f>
        <v>112504</v>
      </c>
      <c r="S22" s="15">
        <v>26</v>
      </c>
    </row>
    <row r="23" spans="1:19" ht="21" customHeight="1">
      <c r="A23">
        <v>27</v>
      </c>
      <c r="B23" s="11" t="s">
        <v>97</v>
      </c>
      <c r="F23" s="12"/>
      <c r="G23" s="83">
        <v>13</v>
      </c>
      <c r="H23" s="84">
        <v>1.7</v>
      </c>
      <c r="I23" s="86">
        <v>65</v>
      </c>
      <c r="J23" s="87">
        <v>380</v>
      </c>
      <c r="K23" s="84">
        <v>1.2</v>
      </c>
      <c r="L23" s="82">
        <v>74.7</v>
      </c>
      <c r="M23" s="83">
        <v>829825</v>
      </c>
      <c r="N23" s="82">
        <v>0.6</v>
      </c>
      <c r="O23" s="82">
        <v>78.2</v>
      </c>
      <c r="P23" s="81">
        <v>-7</v>
      </c>
      <c r="Q23" s="80">
        <v>-129</v>
      </c>
      <c r="R23" s="80">
        <f>M23-1060560</f>
        <v>-230735</v>
      </c>
      <c r="S23" s="15">
        <v>27</v>
      </c>
    </row>
    <row r="24" spans="1:19" ht="21" customHeight="1">
      <c r="A24">
        <v>28</v>
      </c>
      <c r="B24" s="11" t="s">
        <v>96</v>
      </c>
      <c r="F24" s="12"/>
      <c r="G24" s="83">
        <v>14</v>
      </c>
      <c r="H24" s="84">
        <v>1.8</v>
      </c>
      <c r="I24" s="86">
        <v>82.4</v>
      </c>
      <c r="J24" s="85">
        <v>1128</v>
      </c>
      <c r="K24" s="84">
        <v>3.5</v>
      </c>
      <c r="L24" s="82">
        <v>72.2</v>
      </c>
      <c r="M24" s="83">
        <v>2454187</v>
      </c>
      <c r="N24" s="82">
        <v>1.9</v>
      </c>
      <c r="O24" s="82">
        <v>49</v>
      </c>
      <c r="P24" s="81">
        <v>-3</v>
      </c>
      <c r="Q24" s="80">
        <v>-435</v>
      </c>
      <c r="R24" s="80">
        <f>M24-5004074</f>
        <v>-2549887</v>
      </c>
      <c r="S24" s="15">
        <v>28</v>
      </c>
    </row>
    <row r="25" spans="1:19" ht="21" customHeight="1">
      <c r="A25">
        <v>29</v>
      </c>
      <c r="B25" s="11" t="s">
        <v>95</v>
      </c>
      <c r="F25" s="12"/>
      <c r="G25" s="83">
        <v>52</v>
      </c>
      <c r="H25" s="84">
        <v>6.6</v>
      </c>
      <c r="I25" s="86">
        <v>96.3</v>
      </c>
      <c r="J25" s="85">
        <v>2925</v>
      </c>
      <c r="K25" s="84">
        <v>9</v>
      </c>
      <c r="L25" s="82">
        <v>101</v>
      </c>
      <c r="M25" s="83">
        <v>12691694</v>
      </c>
      <c r="N25" s="82">
        <v>9.6999999999999993</v>
      </c>
      <c r="O25" s="82">
        <v>117.1</v>
      </c>
      <c r="P25" s="81">
        <v>-2</v>
      </c>
      <c r="Q25" s="80">
        <v>28</v>
      </c>
      <c r="R25" s="80">
        <f>M25-10841904</f>
        <v>1849790</v>
      </c>
      <c r="S25" s="15">
        <v>29</v>
      </c>
    </row>
    <row r="26" spans="1:19" ht="21" customHeight="1">
      <c r="A26">
        <v>30</v>
      </c>
      <c r="B26" s="11" t="s">
        <v>94</v>
      </c>
      <c r="F26" s="12"/>
      <c r="G26" s="83">
        <v>9</v>
      </c>
      <c r="H26" s="84">
        <v>1.1000000000000001</v>
      </c>
      <c r="I26" s="86">
        <v>128.6</v>
      </c>
      <c r="J26" s="85">
        <v>2577</v>
      </c>
      <c r="K26" s="84">
        <v>7.9</v>
      </c>
      <c r="L26" s="82">
        <v>100.4</v>
      </c>
      <c r="M26" s="83">
        <v>14372856</v>
      </c>
      <c r="N26" s="82">
        <v>10.9</v>
      </c>
      <c r="O26" s="82">
        <v>122.3</v>
      </c>
      <c r="P26" s="81">
        <v>2</v>
      </c>
      <c r="Q26" s="80">
        <v>10</v>
      </c>
      <c r="R26" s="80">
        <f>M26-11755840</f>
        <v>2617016</v>
      </c>
      <c r="S26" s="15">
        <v>30</v>
      </c>
    </row>
    <row r="27" spans="1:19" ht="21" customHeight="1">
      <c r="A27">
        <v>31</v>
      </c>
      <c r="B27" s="11" t="s">
        <v>93</v>
      </c>
      <c r="F27" s="12"/>
      <c r="G27" s="83">
        <v>29</v>
      </c>
      <c r="H27" s="84">
        <v>3.7</v>
      </c>
      <c r="I27" s="86">
        <v>96.7</v>
      </c>
      <c r="J27" s="85">
        <v>2700</v>
      </c>
      <c r="K27" s="84">
        <v>8.3000000000000007</v>
      </c>
      <c r="L27" s="82">
        <v>101.4</v>
      </c>
      <c r="M27" s="83">
        <v>11823825</v>
      </c>
      <c r="N27" s="82">
        <v>9</v>
      </c>
      <c r="O27" s="82">
        <v>105.5</v>
      </c>
      <c r="P27" s="81">
        <v>-1</v>
      </c>
      <c r="Q27" s="80">
        <v>36</v>
      </c>
      <c r="R27" s="80">
        <f>M27-11203174</f>
        <v>620651</v>
      </c>
      <c r="S27" s="15">
        <v>31</v>
      </c>
    </row>
    <row r="28" spans="1:19" ht="21" customHeight="1">
      <c r="A28" s="11">
        <v>32</v>
      </c>
      <c r="B28" s="11" t="s">
        <v>92</v>
      </c>
      <c r="C28" s="11"/>
      <c r="D28" s="11"/>
      <c r="E28" s="11"/>
      <c r="F28" s="12"/>
      <c r="G28" s="72">
        <v>21</v>
      </c>
      <c r="H28" s="77">
        <v>2.7</v>
      </c>
      <c r="I28" s="79">
        <v>95.5</v>
      </c>
      <c r="J28" s="78">
        <v>346</v>
      </c>
      <c r="K28" s="77">
        <v>1.1000000000000001</v>
      </c>
      <c r="L28" s="76">
        <v>100.3</v>
      </c>
      <c r="M28" s="75">
        <v>902592</v>
      </c>
      <c r="N28" s="74" t="s">
        <v>91</v>
      </c>
      <c r="O28" s="74" t="s">
        <v>91</v>
      </c>
      <c r="P28" s="73">
        <v>-1</v>
      </c>
      <c r="Q28" s="72">
        <v>1</v>
      </c>
      <c r="R28" s="71" t="s">
        <v>89</v>
      </c>
      <c r="S28" s="15">
        <v>32</v>
      </c>
    </row>
    <row r="29" spans="1:19" ht="6" customHeight="1" thickBot="1">
      <c r="A29" s="17"/>
      <c r="B29" s="17"/>
      <c r="C29" s="17"/>
      <c r="D29" s="17"/>
      <c r="E29" s="17"/>
      <c r="F29" s="17"/>
      <c r="G29" s="70"/>
      <c r="H29" s="67"/>
      <c r="I29" s="69"/>
      <c r="J29" s="68"/>
      <c r="K29" s="67"/>
      <c r="L29" s="66"/>
      <c r="M29" s="65"/>
      <c r="N29" s="64"/>
      <c r="O29" s="64"/>
      <c r="P29" s="63"/>
      <c r="Q29" s="62"/>
      <c r="R29" s="61"/>
      <c r="S29" s="20"/>
    </row>
    <row r="30" spans="1:19" ht="21" customHeight="1" thickTop="1">
      <c r="B30" s="35"/>
      <c r="C30">
        <v>4</v>
      </c>
      <c r="D30" t="s">
        <v>50</v>
      </c>
      <c r="E30">
        <v>9</v>
      </c>
      <c r="F30" s="12" t="s">
        <v>51</v>
      </c>
      <c r="G30" s="60">
        <v>313</v>
      </c>
      <c r="H30" s="40">
        <v>40</v>
      </c>
      <c r="I30" s="59">
        <v>90.2</v>
      </c>
      <c r="J30" s="60">
        <v>1905</v>
      </c>
      <c r="K30" s="40">
        <v>5.8</v>
      </c>
      <c r="L30" s="59">
        <v>91</v>
      </c>
      <c r="M30" s="60">
        <v>3023552</v>
      </c>
      <c r="N30" s="59">
        <v>2.2999999999999998</v>
      </c>
      <c r="O30" s="59">
        <v>97.5</v>
      </c>
      <c r="P30" s="39">
        <v>-34</v>
      </c>
      <c r="Q30" s="58">
        <v>-189</v>
      </c>
      <c r="R30" s="58">
        <v>-77714</v>
      </c>
      <c r="S30" s="15" t="s">
        <v>68</v>
      </c>
    </row>
    <row r="31" spans="1:19" ht="21" customHeight="1">
      <c r="B31" s="35" t="s">
        <v>53</v>
      </c>
      <c r="C31">
        <v>10</v>
      </c>
      <c r="D31" t="s">
        <v>50</v>
      </c>
      <c r="E31">
        <v>19</v>
      </c>
      <c r="F31" s="12" t="s">
        <v>51</v>
      </c>
      <c r="G31" s="60">
        <v>197</v>
      </c>
      <c r="H31" s="40">
        <v>25.2</v>
      </c>
      <c r="I31" s="59">
        <v>101.5</v>
      </c>
      <c r="J31" s="60">
        <v>2684</v>
      </c>
      <c r="K31" s="40">
        <v>8.1999999999999993</v>
      </c>
      <c r="L31" s="59">
        <v>102.4</v>
      </c>
      <c r="M31" s="60">
        <v>5533356</v>
      </c>
      <c r="N31" s="59">
        <v>4.2</v>
      </c>
      <c r="O31" s="59">
        <v>114.4</v>
      </c>
      <c r="P31" s="39">
        <v>3</v>
      </c>
      <c r="Q31" s="58">
        <v>63</v>
      </c>
      <c r="R31" s="58">
        <v>695696</v>
      </c>
      <c r="S31" s="15" t="s">
        <v>88</v>
      </c>
    </row>
    <row r="32" spans="1:19" ht="21" customHeight="1">
      <c r="B32" s="35" t="s">
        <v>55</v>
      </c>
      <c r="C32">
        <v>20</v>
      </c>
      <c r="D32" t="s">
        <v>50</v>
      </c>
      <c r="E32">
        <v>29</v>
      </c>
      <c r="F32" s="12" t="s">
        <v>51</v>
      </c>
      <c r="G32" s="60">
        <v>82</v>
      </c>
      <c r="H32" s="40">
        <v>10.5</v>
      </c>
      <c r="I32" s="59">
        <v>92.1</v>
      </c>
      <c r="J32" s="60">
        <v>2019</v>
      </c>
      <c r="K32" s="40">
        <v>6.2</v>
      </c>
      <c r="L32" s="59">
        <v>93.3</v>
      </c>
      <c r="M32" s="60">
        <v>4012573</v>
      </c>
      <c r="N32" s="59">
        <v>3.1</v>
      </c>
      <c r="O32" s="59">
        <v>90.1</v>
      </c>
      <c r="P32" s="39">
        <v>-7</v>
      </c>
      <c r="Q32" s="58">
        <v>-146</v>
      </c>
      <c r="R32" s="58">
        <v>-439370</v>
      </c>
      <c r="S32" s="15" t="s">
        <v>87</v>
      </c>
    </row>
    <row r="33" spans="1:19" ht="21" customHeight="1">
      <c r="B33" s="35" t="s">
        <v>57</v>
      </c>
      <c r="C33">
        <v>30</v>
      </c>
      <c r="D33" t="s">
        <v>50</v>
      </c>
      <c r="E33">
        <v>49</v>
      </c>
      <c r="F33" s="12" t="s">
        <v>51</v>
      </c>
      <c r="G33" s="60">
        <v>64</v>
      </c>
      <c r="H33" s="40">
        <v>8.1999999999999993</v>
      </c>
      <c r="I33" s="59">
        <v>97</v>
      </c>
      <c r="J33" s="60">
        <v>2444</v>
      </c>
      <c r="K33" s="40">
        <v>7.5</v>
      </c>
      <c r="L33" s="59">
        <v>94.2</v>
      </c>
      <c r="M33" s="60">
        <v>6729866</v>
      </c>
      <c r="N33" s="59">
        <v>5.0999999999999996</v>
      </c>
      <c r="O33" s="59">
        <v>89.4</v>
      </c>
      <c r="P33" s="39">
        <v>-2</v>
      </c>
      <c r="Q33" s="58">
        <v>-150</v>
      </c>
      <c r="R33" s="58">
        <v>-800590</v>
      </c>
      <c r="S33" s="15" t="s">
        <v>86</v>
      </c>
    </row>
    <row r="34" spans="1:19" ht="21" customHeight="1">
      <c r="B34" s="35" t="s">
        <v>59</v>
      </c>
      <c r="C34">
        <v>50</v>
      </c>
      <c r="D34" t="s">
        <v>50</v>
      </c>
      <c r="E34">
        <v>99</v>
      </c>
      <c r="F34" s="12" t="s">
        <v>51</v>
      </c>
      <c r="G34" s="60">
        <v>66</v>
      </c>
      <c r="H34" s="40">
        <v>8.4</v>
      </c>
      <c r="I34" s="59">
        <v>101.5</v>
      </c>
      <c r="J34" s="60">
        <v>4581</v>
      </c>
      <c r="K34" s="40">
        <v>14</v>
      </c>
      <c r="L34" s="59">
        <v>101.2</v>
      </c>
      <c r="M34" s="60">
        <v>15644728</v>
      </c>
      <c r="N34" s="59">
        <v>11.9</v>
      </c>
      <c r="O34" s="59">
        <v>107.9</v>
      </c>
      <c r="P34" s="39">
        <v>1</v>
      </c>
      <c r="Q34" s="58">
        <v>54</v>
      </c>
      <c r="R34" s="58">
        <v>1147560</v>
      </c>
      <c r="S34" s="15" t="s">
        <v>85</v>
      </c>
    </row>
    <row r="35" spans="1:19" ht="21" customHeight="1">
      <c r="B35" s="35" t="s">
        <v>61</v>
      </c>
      <c r="C35">
        <v>100</v>
      </c>
      <c r="D35" t="s">
        <v>50</v>
      </c>
      <c r="E35">
        <v>299</v>
      </c>
      <c r="F35" s="12" t="s">
        <v>51</v>
      </c>
      <c r="G35" s="60">
        <v>44</v>
      </c>
      <c r="H35" s="40">
        <v>5.6</v>
      </c>
      <c r="I35" s="59">
        <v>100</v>
      </c>
      <c r="J35" s="60">
        <v>7464</v>
      </c>
      <c r="K35" s="40">
        <v>22.9</v>
      </c>
      <c r="L35" s="59">
        <v>97.1</v>
      </c>
      <c r="M35" s="60">
        <v>30918718</v>
      </c>
      <c r="N35" s="59">
        <v>23.5</v>
      </c>
      <c r="O35" s="59">
        <v>110</v>
      </c>
      <c r="P35" s="13" t="s">
        <v>84</v>
      </c>
      <c r="Q35" s="58">
        <v>-225</v>
      </c>
      <c r="R35" s="58">
        <v>2816378</v>
      </c>
      <c r="S35" s="15" t="s">
        <v>83</v>
      </c>
    </row>
    <row r="36" spans="1:19" ht="21" customHeight="1">
      <c r="B36" s="35"/>
      <c r="C36">
        <v>300</v>
      </c>
      <c r="D36" t="s">
        <v>50</v>
      </c>
      <c r="E36">
        <v>499</v>
      </c>
      <c r="F36" s="12" t="s">
        <v>51</v>
      </c>
      <c r="G36" s="60">
        <v>7</v>
      </c>
      <c r="H36" s="40">
        <v>0.9</v>
      </c>
      <c r="I36" s="59">
        <v>87.5</v>
      </c>
      <c r="J36" s="60">
        <v>2663</v>
      </c>
      <c r="K36" s="40">
        <v>8.1999999999999993</v>
      </c>
      <c r="L36" s="59">
        <v>87.8</v>
      </c>
      <c r="M36" s="60">
        <v>14858270</v>
      </c>
      <c r="N36" s="59">
        <v>11.3</v>
      </c>
      <c r="O36" s="59">
        <v>72</v>
      </c>
      <c r="P36" s="39">
        <v>-1</v>
      </c>
      <c r="Q36" s="58">
        <v>-371</v>
      </c>
      <c r="R36" s="58">
        <v>-5784584</v>
      </c>
      <c r="S36" s="15" t="s">
        <v>82</v>
      </c>
    </row>
    <row r="37" spans="1:19" ht="21" customHeight="1">
      <c r="A37" s="24"/>
      <c r="B37" s="37"/>
      <c r="C37" s="24">
        <v>500</v>
      </c>
      <c r="D37" s="24" t="s">
        <v>65</v>
      </c>
      <c r="E37" s="24"/>
      <c r="F37" s="25"/>
      <c r="G37" s="56">
        <v>10</v>
      </c>
      <c r="H37" s="57">
        <v>1.3</v>
      </c>
      <c r="I37" s="55">
        <v>90.9</v>
      </c>
      <c r="J37" s="56">
        <v>8885</v>
      </c>
      <c r="K37" s="57">
        <v>27.2</v>
      </c>
      <c r="L37" s="55">
        <v>94.9</v>
      </c>
      <c r="M37" s="56">
        <v>50723275</v>
      </c>
      <c r="N37" s="55">
        <v>38.6</v>
      </c>
      <c r="O37" s="55">
        <v>104.9</v>
      </c>
      <c r="P37" s="54">
        <v>-1</v>
      </c>
      <c r="Q37" s="53">
        <v>-476</v>
      </c>
      <c r="R37" s="53">
        <v>2365729</v>
      </c>
      <c r="S37" s="27" t="s">
        <v>81</v>
      </c>
    </row>
    <row r="38" spans="1:19" ht="5.25" customHeight="1"/>
    <row r="39" spans="1:19" ht="21" customHeight="1">
      <c r="A39" s="28"/>
      <c r="B39" s="29" t="s">
        <v>67</v>
      </c>
      <c r="C39">
        <v>4</v>
      </c>
      <c r="D39" t="s">
        <v>50</v>
      </c>
      <c r="E39">
        <v>20</v>
      </c>
      <c r="F39" s="12" t="s">
        <v>51</v>
      </c>
      <c r="G39" s="49">
        <v>516</v>
      </c>
      <c r="H39" s="52">
        <v>65.900000000000006</v>
      </c>
      <c r="I39" s="51">
        <v>94.2</v>
      </c>
      <c r="J39" s="49">
        <v>4709</v>
      </c>
      <c r="K39" s="52">
        <v>14.4</v>
      </c>
      <c r="L39" s="51">
        <v>97</v>
      </c>
      <c r="M39" s="49">
        <v>8715984</v>
      </c>
      <c r="N39" s="51">
        <v>6.6</v>
      </c>
      <c r="O39" s="51">
        <v>107.4</v>
      </c>
      <c r="P39" s="50">
        <v>-32</v>
      </c>
      <c r="Q39" s="49">
        <v>-146</v>
      </c>
      <c r="R39" s="49">
        <v>603315</v>
      </c>
      <c r="S39" s="15" t="s">
        <v>68</v>
      </c>
    </row>
    <row r="40" spans="1:19" ht="21" customHeight="1">
      <c r="A40" s="28"/>
      <c r="B40" s="29" t="s">
        <v>69</v>
      </c>
      <c r="C40">
        <v>21</v>
      </c>
      <c r="D40" t="s">
        <v>50</v>
      </c>
      <c r="E40">
        <v>50</v>
      </c>
      <c r="F40" s="12" t="s">
        <v>51</v>
      </c>
      <c r="G40" s="49">
        <v>143</v>
      </c>
      <c r="H40" s="52">
        <v>18.3</v>
      </c>
      <c r="I40" s="51">
        <v>94.1</v>
      </c>
      <c r="J40" s="49">
        <v>4493</v>
      </c>
      <c r="K40" s="52">
        <v>13.8</v>
      </c>
      <c r="L40" s="51">
        <v>93.2</v>
      </c>
      <c r="M40" s="49">
        <v>10795335</v>
      </c>
      <c r="N40" s="51">
        <v>8.1999999999999993</v>
      </c>
      <c r="O40" s="51">
        <v>88</v>
      </c>
      <c r="P40" s="50">
        <v>-9</v>
      </c>
      <c r="Q40" s="49">
        <v>-326</v>
      </c>
      <c r="R40" s="49">
        <v>-1467641</v>
      </c>
      <c r="S40" s="15" t="s">
        <v>80</v>
      </c>
    </row>
    <row r="41" spans="1:19" ht="21" customHeight="1">
      <c r="A41" s="28"/>
      <c r="B41" s="29" t="s">
        <v>71</v>
      </c>
      <c r="C41">
        <v>51</v>
      </c>
      <c r="D41" t="s">
        <v>50</v>
      </c>
      <c r="E41">
        <v>100</v>
      </c>
      <c r="F41" s="12" t="s">
        <v>51</v>
      </c>
      <c r="G41" s="49">
        <v>63</v>
      </c>
      <c r="H41" s="52">
        <v>8</v>
      </c>
      <c r="I41" s="51">
        <v>101.6</v>
      </c>
      <c r="J41" s="49">
        <v>4431</v>
      </c>
      <c r="K41" s="52">
        <v>13.6</v>
      </c>
      <c r="L41" s="51">
        <v>100.1</v>
      </c>
      <c r="M41" s="49">
        <v>15432756</v>
      </c>
      <c r="N41" s="51">
        <v>11.7</v>
      </c>
      <c r="O41" s="51">
        <v>106.8</v>
      </c>
      <c r="P41" s="50">
        <v>1</v>
      </c>
      <c r="Q41" s="49">
        <v>4</v>
      </c>
      <c r="R41" s="49">
        <v>986138</v>
      </c>
      <c r="S41" s="15" t="s">
        <v>79</v>
      </c>
    </row>
    <row r="42" spans="1:19" ht="21" customHeight="1">
      <c r="B42" s="29" t="s">
        <v>73</v>
      </c>
      <c r="C42">
        <v>101</v>
      </c>
      <c r="D42" t="s">
        <v>50</v>
      </c>
      <c r="E42">
        <v>300</v>
      </c>
      <c r="F42" s="12" t="s">
        <v>51</v>
      </c>
      <c r="G42" s="49">
        <v>44</v>
      </c>
      <c r="H42" s="52">
        <v>5.6</v>
      </c>
      <c r="I42" s="51">
        <v>102.3</v>
      </c>
      <c r="J42" s="49">
        <v>7464</v>
      </c>
      <c r="K42" s="52">
        <v>22.9</v>
      </c>
      <c r="L42" s="51">
        <v>98.4</v>
      </c>
      <c r="M42" s="49">
        <v>30918718</v>
      </c>
      <c r="N42" s="51">
        <v>23.5</v>
      </c>
      <c r="O42" s="51">
        <v>111.6</v>
      </c>
      <c r="P42" s="50">
        <v>1</v>
      </c>
      <c r="Q42" s="49">
        <v>-125</v>
      </c>
      <c r="R42" s="49">
        <v>3220148</v>
      </c>
      <c r="S42" s="15" t="s">
        <v>78</v>
      </c>
    </row>
    <row r="43" spans="1:19" ht="21" customHeight="1">
      <c r="A43" s="24"/>
      <c r="B43" s="48" t="s">
        <v>75</v>
      </c>
      <c r="C43" s="24">
        <v>300</v>
      </c>
      <c r="D43" s="24" t="s">
        <v>65</v>
      </c>
      <c r="E43" s="24"/>
      <c r="F43" s="25"/>
      <c r="G43" s="44">
        <v>17</v>
      </c>
      <c r="H43" s="47">
        <v>2.2000000000000002</v>
      </c>
      <c r="I43" s="46">
        <v>89.5</v>
      </c>
      <c r="J43" s="44">
        <v>11548</v>
      </c>
      <c r="K43" s="47">
        <v>35.4</v>
      </c>
      <c r="L43" s="46">
        <v>93.2</v>
      </c>
      <c r="M43" s="44">
        <v>65581545</v>
      </c>
      <c r="N43" s="46">
        <v>49.9</v>
      </c>
      <c r="O43" s="46">
        <v>95</v>
      </c>
      <c r="P43" s="45">
        <v>-2</v>
      </c>
      <c r="Q43" s="44">
        <v>-847</v>
      </c>
      <c r="R43" s="44">
        <v>-3418855</v>
      </c>
      <c r="S43" s="27" t="s">
        <v>77</v>
      </c>
    </row>
    <row r="44" spans="1:19">
      <c r="A44" s="4"/>
      <c r="B44" s="4"/>
      <c r="C44" s="4"/>
      <c r="D44" s="4"/>
      <c r="E44" s="4"/>
      <c r="F44" s="4"/>
      <c r="G44" s="4"/>
      <c r="H44" s="43"/>
      <c r="I44" s="4"/>
      <c r="J44" s="4"/>
      <c r="K44" s="43"/>
      <c r="L44" s="4"/>
      <c r="M44" s="4"/>
      <c r="N44" s="4"/>
      <c r="O44" s="4"/>
      <c r="P44" s="42"/>
      <c r="Q44" s="4"/>
      <c r="R44" s="4"/>
      <c r="S44" s="4"/>
    </row>
    <row r="47" spans="1:19">
      <c r="O47" s="41"/>
    </row>
  </sheetData>
  <mergeCells count="6">
    <mergeCell ref="P2:R2"/>
    <mergeCell ref="A1:L1"/>
    <mergeCell ref="A2:F3"/>
    <mergeCell ref="G2:I2"/>
    <mergeCell ref="J2:L2"/>
    <mergeCell ref="M2:O2"/>
  </mergeCells>
  <phoneticPr fontId="2"/>
  <printOptions horizontalCentered="1" verticalCentered="1"/>
  <pageMargins left="0.59055118110236227" right="0.59055118110236227" top="0.78740157480314965" bottom="0.39370078740157483" header="0.51181102362204722" footer="0.19685039370078741"/>
  <pageSetup paperSize="9" scale="95" firstPageNumber="20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5"/>
  <sheetViews>
    <sheetView zoomScaleNormal="100" zoomScaleSheetLayoutView="75" workbookViewId="0">
      <selection sqref="A1:L1"/>
    </sheetView>
  </sheetViews>
  <sheetFormatPr defaultRowHeight="13.5"/>
  <cols>
    <col min="1" max="1" width="5.25" customWidth="1"/>
    <col min="2" max="2" width="11.625" customWidth="1"/>
    <col min="3" max="3" width="6.125" customWidth="1"/>
    <col min="4" max="4" width="4" customWidth="1"/>
    <col min="5" max="5" width="5.625" customWidth="1"/>
    <col min="6" max="6" width="3.625" customWidth="1"/>
    <col min="7" max="7" width="7.5" customWidth="1"/>
    <col min="8" max="8" width="8.5" customWidth="1"/>
    <col min="9" max="9" width="12" customWidth="1"/>
    <col min="10" max="10" width="7.5" customWidth="1"/>
    <col min="11" max="11" width="8.625" customWidth="1"/>
    <col min="12" max="12" width="13.375" customWidth="1"/>
    <col min="13" max="13" width="5.125" customWidth="1"/>
    <col min="14" max="14" width="7.625" customWidth="1"/>
    <col min="15" max="15" width="12.5" customWidth="1"/>
    <col min="16" max="16" width="5.125" customWidth="1"/>
    <col min="17" max="17" width="7.625" customWidth="1"/>
    <col min="18" max="18" width="11.375" customWidth="1"/>
    <col min="19" max="19" width="5.125" customWidth="1"/>
    <col min="20" max="20" width="6.125" customWidth="1"/>
    <col min="21" max="21" width="11" customWidth="1"/>
    <col min="22" max="22" width="5.125" customWidth="1"/>
    <col min="23" max="23" width="7.5" customWidth="1"/>
    <col min="24" max="24" width="11.5" customWidth="1"/>
    <col min="25" max="25" width="5.375" customWidth="1"/>
  </cols>
  <sheetData>
    <row r="1" spans="1:25" ht="27" customHeight="1">
      <c r="A1" s="223" t="s">
        <v>142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t="s">
        <v>141</v>
      </c>
      <c r="X1" s="28" t="s">
        <v>130</v>
      </c>
    </row>
    <row r="2" spans="1:25" ht="21" customHeight="1">
      <c r="A2" s="224" t="s">
        <v>1</v>
      </c>
      <c r="B2" s="224"/>
      <c r="C2" s="224"/>
      <c r="D2" s="224"/>
      <c r="E2" s="224"/>
      <c r="F2" s="225"/>
      <c r="G2" s="118" t="s">
        <v>140</v>
      </c>
      <c r="H2" s="117"/>
      <c r="I2" s="116"/>
      <c r="J2" s="118" t="s">
        <v>139</v>
      </c>
      <c r="K2" s="117"/>
      <c r="L2" s="116"/>
      <c r="M2" s="118" t="s">
        <v>138</v>
      </c>
      <c r="N2" s="117"/>
      <c r="O2" s="116"/>
      <c r="P2" s="118" t="s">
        <v>137</v>
      </c>
      <c r="Q2" s="117"/>
      <c r="R2" s="116"/>
      <c r="S2" s="118" t="s">
        <v>136</v>
      </c>
      <c r="T2" s="117"/>
      <c r="U2" s="116"/>
      <c r="V2" s="118" t="s">
        <v>135</v>
      </c>
      <c r="W2" s="117"/>
      <c r="X2" s="116"/>
      <c r="Y2" s="115"/>
    </row>
    <row r="3" spans="1:25" ht="27" customHeight="1">
      <c r="A3" s="228"/>
      <c r="B3" s="228"/>
      <c r="C3" s="228"/>
      <c r="D3" s="228"/>
      <c r="E3" s="228"/>
      <c r="F3" s="229"/>
      <c r="G3" s="114" t="s">
        <v>134</v>
      </c>
      <c r="H3" s="114" t="s">
        <v>133</v>
      </c>
      <c r="I3" s="114" t="s">
        <v>132</v>
      </c>
      <c r="J3" s="114" t="s">
        <v>134</v>
      </c>
      <c r="K3" s="114" t="s">
        <v>133</v>
      </c>
      <c r="L3" s="114" t="s">
        <v>132</v>
      </c>
      <c r="M3" s="114" t="s">
        <v>134</v>
      </c>
      <c r="N3" s="114" t="s">
        <v>133</v>
      </c>
      <c r="O3" s="114" t="s">
        <v>132</v>
      </c>
      <c r="P3" s="114" t="s">
        <v>134</v>
      </c>
      <c r="Q3" s="114" t="s">
        <v>133</v>
      </c>
      <c r="R3" s="114" t="s">
        <v>132</v>
      </c>
      <c r="S3" s="114" t="s">
        <v>134</v>
      </c>
      <c r="T3" s="114" t="s">
        <v>133</v>
      </c>
      <c r="U3" s="114" t="s">
        <v>132</v>
      </c>
      <c r="V3" s="114" t="s">
        <v>134</v>
      </c>
      <c r="W3" s="114" t="s">
        <v>133</v>
      </c>
      <c r="X3" s="114" t="s">
        <v>132</v>
      </c>
      <c r="Y3" s="113" t="s">
        <v>22</v>
      </c>
    </row>
    <row r="4" spans="1:25" ht="22.5" customHeight="1">
      <c r="B4" t="s">
        <v>23</v>
      </c>
      <c r="F4" s="94"/>
      <c r="G4" s="23">
        <v>146</v>
      </c>
      <c r="H4" s="23">
        <v>7323</v>
      </c>
      <c r="I4" s="23">
        <v>33354484</v>
      </c>
      <c r="J4" s="23">
        <v>311</v>
      </c>
      <c r="K4" s="23">
        <v>9824</v>
      </c>
      <c r="L4" s="23">
        <v>35974064</v>
      </c>
      <c r="M4" s="23">
        <v>100</v>
      </c>
      <c r="N4" s="23">
        <v>4651</v>
      </c>
      <c r="O4" s="23">
        <v>19077368</v>
      </c>
      <c r="P4" s="23">
        <v>72</v>
      </c>
      <c r="Q4" s="23">
        <v>2366</v>
      </c>
      <c r="R4" s="23">
        <v>6584361</v>
      </c>
      <c r="S4" s="23">
        <v>24</v>
      </c>
      <c r="T4" s="23">
        <v>458</v>
      </c>
      <c r="U4" s="23">
        <v>1341003</v>
      </c>
      <c r="V4" s="23">
        <v>130</v>
      </c>
      <c r="W4" s="23">
        <v>8023</v>
      </c>
      <c r="X4" s="23">
        <v>35113058</v>
      </c>
      <c r="Y4" s="15" t="s">
        <v>24</v>
      </c>
    </row>
    <row r="5" spans="1:25" ht="21" customHeight="1">
      <c r="A5">
        <v>9</v>
      </c>
      <c r="B5" s="11" t="s">
        <v>117</v>
      </c>
      <c r="F5" s="12"/>
      <c r="G5" s="23">
        <v>8</v>
      </c>
      <c r="H5" s="23">
        <v>265</v>
      </c>
      <c r="I5" s="23">
        <v>1113149</v>
      </c>
      <c r="J5" s="23">
        <v>12</v>
      </c>
      <c r="K5" s="23">
        <v>604</v>
      </c>
      <c r="L5" s="23">
        <v>795823</v>
      </c>
      <c r="M5" s="23">
        <v>2</v>
      </c>
      <c r="N5" s="23">
        <v>26</v>
      </c>
      <c r="O5" s="23" t="s">
        <v>91</v>
      </c>
      <c r="P5" s="23">
        <v>7</v>
      </c>
      <c r="Q5" s="23">
        <v>321</v>
      </c>
      <c r="R5" s="23">
        <v>517210</v>
      </c>
      <c r="S5" s="23">
        <v>2</v>
      </c>
      <c r="T5" s="23">
        <v>41</v>
      </c>
      <c r="U5" s="23" t="s">
        <v>91</v>
      </c>
      <c r="V5" s="23">
        <v>5</v>
      </c>
      <c r="W5" s="23">
        <v>258</v>
      </c>
      <c r="X5" s="23">
        <v>405670</v>
      </c>
      <c r="Y5" s="15">
        <v>9</v>
      </c>
    </row>
    <row r="6" spans="1:25" ht="21" customHeight="1">
      <c r="A6">
        <v>10</v>
      </c>
      <c r="B6" s="11" t="s">
        <v>116</v>
      </c>
      <c r="F6" s="12"/>
      <c r="G6" s="23">
        <v>1</v>
      </c>
      <c r="H6" s="23">
        <v>11</v>
      </c>
      <c r="I6" s="23" t="s">
        <v>91</v>
      </c>
      <c r="J6" s="23">
        <v>1</v>
      </c>
      <c r="K6" s="23">
        <v>10</v>
      </c>
      <c r="L6" s="23" t="s">
        <v>91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15">
        <v>10</v>
      </c>
    </row>
    <row r="7" spans="1:25" ht="21" customHeight="1">
      <c r="A7">
        <v>11</v>
      </c>
      <c r="B7" s="11" t="s">
        <v>115</v>
      </c>
      <c r="F7" s="12"/>
      <c r="G7" s="23">
        <v>1</v>
      </c>
      <c r="H7" s="23">
        <v>16</v>
      </c>
      <c r="I7" s="23" t="s">
        <v>91</v>
      </c>
      <c r="J7" s="23">
        <v>2</v>
      </c>
      <c r="K7" s="23">
        <v>39</v>
      </c>
      <c r="L7" s="23" t="s">
        <v>91</v>
      </c>
      <c r="M7" s="23">
        <v>5</v>
      </c>
      <c r="N7" s="23">
        <v>37</v>
      </c>
      <c r="O7" s="23">
        <v>12539</v>
      </c>
      <c r="P7" s="23">
        <v>2</v>
      </c>
      <c r="Q7" s="23">
        <v>34</v>
      </c>
      <c r="R7" s="23" t="s">
        <v>91</v>
      </c>
      <c r="S7" s="23">
        <v>2</v>
      </c>
      <c r="T7" s="23">
        <v>9</v>
      </c>
      <c r="U7" s="23" t="s">
        <v>91</v>
      </c>
      <c r="V7" s="23">
        <v>1</v>
      </c>
      <c r="W7" s="23">
        <v>4</v>
      </c>
      <c r="X7" s="23" t="s">
        <v>91</v>
      </c>
      <c r="Y7" s="15">
        <v>11</v>
      </c>
    </row>
    <row r="8" spans="1:25" ht="21" customHeight="1">
      <c r="A8">
        <v>12</v>
      </c>
      <c r="B8" s="11" t="s">
        <v>114</v>
      </c>
      <c r="F8" s="12"/>
      <c r="G8" s="23">
        <v>0</v>
      </c>
      <c r="H8" s="23">
        <v>0</v>
      </c>
      <c r="I8" s="23">
        <v>0</v>
      </c>
      <c r="J8" s="23">
        <v>4</v>
      </c>
      <c r="K8" s="23">
        <v>58</v>
      </c>
      <c r="L8" s="23" t="s">
        <v>91</v>
      </c>
      <c r="M8" s="23">
        <v>1</v>
      </c>
      <c r="N8" s="23">
        <v>4</v>
      </c>
      <c r="O8" s="23" t="s">
        <v>91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1</v>
      </c>
      <c r="W8" s="23">
        <v>27</v>
      </c>
      <c r="X8" s="23" t="s">
        <v>91</v>
      </c>
      <c r="Y8" s="15">
        <v>12</v>
      </c>
    </row>
    <row r="9" spans="1:25" ht="21" customHeight="1">
      <c r="A9">
        <v>13</v>
      </c>
      <c r="B9" s="11" t="s">
        <v>113</v>
      </c>
      <c r="F9" s="12"/>
      <c r="G9" s="23">
        <v>2</v>
      </c>
      <c r="H9" s="23">
        <v>30</v>
      </c>
      <c r="I9" s="23" t="s">
        <v>91</v>
      </c>
      <c r="J9" s="23">
        <v>1</v>
      </c>
      <c r="K9" s="23">
        <v>4</v>
      </c>
      <c r="L9" s="23" t="s">
        <v>91</v>
      </c>
      <c r="M9" s="23">
        <v>1</v>
      </c>
      <c r="N9" s="23">
        <v>5</v>
      </c>
      <c r="O9" s="23" t="s">
        <v>91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15">
        <v>13</v>
      </c>
    </row>
    <row r="10" spans="1:25" ht="21" customHeight="1">
      <c r="A10">
        <v>14</v>
      </c>
      <c r="B10" s="11" t="s">
        <v>112</v>
      </c>
      <c r="F10" s="12"/>
      <c r="G10" s="23">
        <v>2</v>
      </c>
      <c r="H10" s="23">
        <v>45</v>
      </c>
      <c r="I10" s="23" t="s">
        <v>91</v>
      </c>
      <c r="J10" s="23">
        <v>14</v>
      </c>
      <c r="K10" s="23">
        <v>805</v>
      </c>
      <c r="L10" s="23">
        <v>5680694</v>
      </c>
      <c r="M10" s="23">
        <v>2</v>
      </c>
      <c r="N10" s="23">
        <v>41</v>
      </c>
      <c r="O10" s="23" t="s">
        <v>91</v>
      </c>
      <c r="P10" s="23">
        <v>3</v>
      </c>
      <c r="Q10" s="23">
        <v>36</v>
      </c>
      <c r="R10" s="23">
        <v>39168</v>
      </c>
      <c r="S10" s="23">
        <v>0</v>
      </c>
      <c r="T10" s="23">
        <v>0</v>
      </c>
      <c r="U10" s="23">
        <v>0</v>
      </c>
      <c r="V10" s="23">
        <v>3</v>
      </c>
      <c r="W10" s="23">
        <v>64</v>
      </c>
      <c r="X10" s="23">
        <v>88825</v>
      </c>
      <c r="Y10" s="15">
        <v>14</v>
      </c>
    </row>
    <row r="11" spans="1:25" ht="21" customHeight="1">
      <c r="A11">
        <v>15</v>
      </c>
      <c r="B11" s="11" t="s">
        <v>111</v>
      </c>
      <c r="F11" s="12"/>
      <c r="G11" s="23">
        <v>5</v>
      </c>
      <c r="H11" s="23">
        <v>90</v>
      </c>
      <c r="I11" s="23">
        <v>89151</v>
      </c>
      <c r="J11" s="23">
        <v>7</v>
      </c>
      <c r="K11" s="23">
        <v>226</v>
      </c>
      <c r="L11" s="23">
        <v>346529</v>
      </c>
      <c r="M11" s="23">
        <v>2</v>
      </c>
      <c r="N11" s="23">
        <v>85</v>
      </c>
      <c r="O11" s="23" t="s">
        <v>91</v>
      </c>
      <c r="P11" s="23">
        <v>1</v>
      </c>
      <c r="Q11" s="23">
        <v>129</v>
      </c>
      <c r="R11" s="23" t="s">
        <v>91</v>
      </c>
      <c r="S11" s="23">
        <v>0</v>
      </c>
      <c r="T11" s="23">
        <v>0</v>
      </c>
      <c r="U11" s="23">
        <v>0</v>
      </c>
      <c r="V11" s="23">
        <v>3</v>
      </c>
      <c r="W11" s="23">
        <v>28</v>
      </c>
      <c r="X11" s="23">
        <v>62565</v>
      </c>
      <c r="Y11" s="15">
        <v>15</v>
      </c>
    </row>
    <row r="12" spans="1:25" ht="21" customHeight="1">
      <c r="A12">
        <v>16</v>
      </c>
      <c r="B12" s="11" t="s">
        <v>110</v>
      </c>
      <c r="F12" s="12"/>
      <c r="G12" s="23">
        <v>11</v>
      </c>
      <c r="H12" s="23">
        <v>363</v>
      </c>
      <c r="I12" s="23">
        <v>2534943</v>
      </c>
      <c r="J12" s="23">
        <v>14</v>
      </c>
      <c r="K12" s="23">
        <v>1318</v>
      </c>
      <c r="L12" s="23">
        <v>6056171</v>
      </c>
      <c r="M12" s="23">
        <v>5</v>
      </c>
      <c r="N12" s="23">
        <v>482</v>
      </c>
      <c r="O12" s="23">
        <v>4556092</v>
      </c>
      <c r="P12" s="23">
        <v>6</v>
      </c>
      <c r="Q12" s="23">
        <v>591</v>
      </c>
      <c r="R12" s="23">
        <v>1750273</v>
      </c>
      <c r="S12" s="23">
        <v>0</v>
      </c>
      <c r="T12" s="23">
        <v>0</v>
      </c>
      <c r="U12" s="23">
        <v>0</v>
      </c>
      <c r="V12" s="23">
        <v>3</v>
      </c>
      <c r="W12" s="23">
        <v>61</v>
      </c>
      <c r="X12" s="23">
        <v>154475</v>
      </c>
      <c r="Y12" s="15">
        <v>16</v>
      </c>
    </row>
    <row r="13" spans="1:25" ht="21" customHeight="1">
      <c r="A13">
        <v>17</v>
      </c>
      <c r="B13" s="11" t="s">
        <v>109</v>
      </c>
      <c r="F13" s="12"/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1</v>
      </c>
      <c r="W13" s="23">
        <v>11</v>
      </c>
      <c r="X13" s="23" t="s">
        <v>91</v>
      </c>
      <c r="Y13" s="15">
        <v>17</v>
      </c>
    </row>
    <row r="14" spans="1:25" ht="21" customHeight="1">
      <c r="A14">
        <v>18</v>
      </c>
      <c r="B14" s="11" t="s">
        <v>108</v>
      </c>
      <c r="F14" s="12"/>
      <c r="G14" s="23">
        <v>10</v>
      </c>
      <c r="H14" s="23">
        <v>210</v>
      </c>
      <c r="I14" s="23">
        <v>419471</v>
      </c>
      <c r="J14" s="23">
        <v>16</v>
      </c>
      <c r="K14" s="23">
        <v>313</v>
      </c>
      <c r="L14" s="23">
        <v>799589</v>
      </c>
      <c r="M14" s="23">
        <v>5</v>
      </c>
      <c r="N14" s="23">
        <v>123</v>
      </c>
      <c r="O14" s="23">
        <v>135692</v>
      </c>
      <c r="P14" s="23">
        <v>5</v>
      </c>
      <c r="Q14" s="23">
        <v>59</v>
      </c>
      <c r="R14" s="23">
        <v>34782</v>
      </c>
      <c r="S14" s="23">
        <v>0</v>
      </c>
      <c r="T14" s="23">
        <v>0</v>
      </c>
      <c r="U14" s="23">
        <v>0</v>
      </c>
      <c r="V14" s="23">
        <v>9</v>
      </c>
      <c r="W14" s="23">
        <v>528</v>
      </c>
      <c r="X14" s="23">
        <v>2282954</v>
      </c>
      <c r="Y14" s="15">
        <v>18</v>
      </c>
    </row>
    <row r="15" spans="1:25" ht="21" customHeight="1">
      <c r="A15">
        <v>19</v>
      </c>
      <c r="B15" s="11" t="s">
        <v>107</v>
      </c>
      <c r="F15" s="12"/>
      <c r="G15" s="23">
        <v>1</v>
      </c>
      <c r="H15" s="23">
        <v>9</v>
      </c>
      <c r="I15" s="23" t="s">
        <v>91</v>
      </c>
      <c r="J15" s="23">
        <v>0</v>
      </c>
      <c r="K15" s="23">
        <v>0</v>
      </c>
      <c r="L15" s="23">
        <v>0</v>
      </c>
      <c r="M15" s="23">
        <v>1</v>
      </c>
      <c r="N15" s="23">
        <v>10</v>
      </c>
      <c r="O15" s="23" t="s">
        <v>91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2</v>
      </c>
      <c r="W15" s="23">
        <v>20</v>
      </c>
      <c r="X15" s="23" t="s">
        <v>91</v>
      </c>
      <c r="Y15" s="15">
        <v>19</v>
      </c>
    </row>
    <row r="16" spans="1:25" ht="21" customHeight="1">
      <c r="A16">
        <v>20</v>
      </c>
      <c r="B16" s="11" t="s">
        <v>106</v>
      </c>
      <c r="F16" s="12"/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1</v>
      </c>
      <c r="T16" s="23">
        <v>11</v>
      </c>
      <c r="U16" s="23" t="s">
        <v>91</v>
      </c>
      <c r="V16" s="23">
        <v>0</v>
      </c>
      <c r="W16" s="23">
        <v>0</v>
      </c>
      <c r="X16" s="23">
        <v>0</v>
      </c>
      <c r="Y16" s="15">
        <v>20</v>
      </c>
    </row>
    <row r="17" spans="1:25" ht="21" customHeight="1">
      <c r="A17">
        <v>21</v>
      </c>
      <c r="B17" s="11" t="s">
        <v>104</v>
      </c>
      <c r="F17" s="12"/>
      <c r="G17" s="23">
        <v>12</v>
      </c>
      <c r="H17" s="23">
        <v>527</v>
      </c>
      <c r="I17" s="23">
        <v>1322275</v>
      </c>
      <c r="J17" s="23">
        <v>4</v>
      </c>
      <c r="K17" s="23">
        <v>180</v>
      </c>
      <c r="L17" s="23">
        <v>435940</v>
      </c>
      <c r="M17" s="23">
        <v>8</v>
      </c>
      <c r="N17" s="23">
        <v>263</v>
      </c>
      <c r="O17" s="23">
        <v>744753</v>
      </c>
      <c r="P17" s="23">
        <v>3</v>
      </c>
      <c r="Q17" s="23">
        <v>91</v>
      </c>
      <c r="R17" s="23">
        <v>83147</v>
      </c>
      <c r="S17" s="23">
        <v>2</v>
      </c>
      <c r="T17" s="23">
        <v>32</v>
      </c>
      <c r="U17" s="23" t="s">
        <v>91</v>
      </c>
      <c r="V17" s="23">
        <v>2</v>
      </c>
      <c r="W17" s="23">
        <v>29</v>
      </c>
      <c r="X17" s="23" t="s">
        <v>91</v>
      </c>
      <c r="Y17" s="15">
        <v>21</v>
      </c>
    </row>
    <row r="18" spans="1:25" ht="21" customHeight="1">
      <c r="A18">
        <v>22</v>
      </c>
      <c r="B18" s="11" t="s">
        <v>103</v>
      </c>
      <c r="F18" s="12"/>
      <c r="G18" s="23">
        <v>13</v>
      </c>
      <c r="H18" s="23">
        <v>1301</v>
      </c>
      <c r="I18" s="23">
        <v>11536818</v>
      </c>
      <c r="J18" s="23">
        <v>15</v>
      </c>
      <c r="K18" s="23">
        <v>545</v>
      </c>
      <c r="L18" s="23">
        <v>5688644</v>
      </c>
      <c r="M18" s="23">
        <v>11</v>
      </c>
      <c r="N18" s="23">
        <v>1691</v>
      </c>
      <c r="O18" s="23">
        <v>7540306</v>
      </c>
      <c r="P18" s="23">
        <v>2</v>
      </c>
      <c r="Q18" s="23">
        <v>25</v>
      </c>
      <c r="R18" s="23" t="s">
        <v>91</v>
      </c>
      <c r="S18" s="23">
        <v>1</v>
      </c>
      <c r="T18" s="23">
        <v>7</v>
      </c>
      <c r="U18" s="23" t="s">
        <v>91</v>
      </c>
      <c r="V18" s="23">
        <v>2</v>
      </c>
      <c r="W18" s="23">
        <v>134</v>
      </c>
      <c r="X18" s="23" t="s">
        <v>91</v>
      </c>
      <c r="Y18" s="15">
        <v>22</v>
      </c>
    </row>
    <row r="19" spans="1:25" ht="21" customHeight="1">
      <c r="A19">
        <v>23</v>
      </c>
      <c r="B19" s="11" t="s">
        <v>102</v>
      </c>
      <c r="F19" s="12"/>
      <c r="G19" s="23">
        <v>7</v>
      </c>
      <c r="H19" s="23">
        <v>1009</v>
      </c>
      <c r="I19" s="23">
        <v>6740764</v>
      </c>
      <c r="J19" s="23">
        <v>9</v>
      </c>
      <c r="K19" s="23">
        <v>360</v>
      </c>
      <c r="L19" s="23">
        <v>629282</v>
      </c>
      <c r="M19" s="23">
        <v>5</v>
      </c>
      <c r="N19" s="23">
        <v>231</v>
      </c>
      <c r="O19" s="23">
        <v>1447452</v>
      </c>
      <c r="P19" s="23">
        <v>2</v>
      </c>
      <c r="Q19" s="23">
        <v>124</v>
      </c>
      <c r="R19" s="23" t="s">
        <v>91</v>
      </c>
      <c r="S19" s="23">
        <v>0</v>
      </c>
      <c r="T19" s="23">
        <v>0</v>
      </c>
      <c r="U19" s="23">
        <v>0</v>
      </c>
      <c r="V19" s="23">
        <v>3</v>
      </c>
      <c r="W19" s="23">
        <v>27</v>
      </c>
      <c r="X19" s="23" t="s">
        <v>90</v>
      </c>
      <c r="Y19" s="15">
        <v>23</v>
      </c>
    </row>
    <row r="20" spans="1:25" ht="21" customHeight="1">
      <c r="A20">
        <v>24</v>
      </c>
      <c r="B20" s="11" t="s">
        <v>100</v>
      </c>
      <c r="F20" s="12"/>
      <c r="G20" s="23">
        <v>26</v>
      </c>
      <c r="H20" s="23">
        <v>727</v>
      </c>
      <c r="I20" s="23">
        <v>1655309</v>
      </c>
      <c r="J20" s="23">
        <v>65</v>
      </c>
      <c r="K20" s="23">
        <v>1230</v>
      </c>
      <c r="L20" s="23">
        <v>2397062</v>
      </c>
      <c r="M20" s="23">
        <v>32</v>
      </c>
      <c r="N20" s="23">
        <v>983</v>
      </c>
      <c r="O20" s="23">
        <v>2885485</v>
      </c>
      <c r="P20" s="23">
        <v>10</v>
      </c>
      <c r="Q20" s="23">
        <v>178</v>
      </c>
      <c r="R20" s="23">
        <v>293226</v>
      </c>
      <c r="S20" s="23">
        <v>3</v>
      </c>
      <c r="T20" s="23">
        <v>24</v>
      </c>
      <c r="U20" s="23">
        <v>12813</v>
      </c>
      <c r="V20" s="23">
        <v>32</v>
      </c>
      <c r="W20" s="23">
        <v>387</v>
      </c>
      <c r="X20" s="23">
        <v>771726</v>
      </c>
      <c r="Y20" s="15">
        <v>24</v>
      </c>
    </row>
    <row r="21" spans="1:25" ht="21" customHeight="1">
      <c r="A21">
        <v>25</v>
      </c>
      <c r="B21" s="11" t="s">
        <v>99</v>
      </c>
      <c r="F21" s="12"/>
      <c r="G21" s="23">
        <v>11</v>
      </c>
      <c r="H21" s="23">
        <v>356</v>
      </c>
      <c r="I21" s="23">
        <v>476396</v>
      </c>
      <c r="J21" s="23">
        <v>30</v>
      </c>
      <c r="K21" s="23">
        <v>396</v>
      </c>
      <c r="L21" s="23">
        <v>962560</v>
      </c>
      <c r="M21" s="23">
        <v>5</v>
      </c>
      <c r="N21" s="23">
        <v>325</v>
      </c>
      <c r="O21" s="23">
        <v>710774</v>
      </c>
      <c r="P21" s="23">
        <v>3</v>
      </c>
      <c r="Q21" s="23">
        <v>42</v>
      </c>
      <c r="R21" s="23">
        <v>38398</v>
      </c>
      <c r="S21" s="23">
        <v>0</v>
      </c>
      <c r="T21" s="23">
        <v>0</v>
      </c>
      <c r="U21" s="23">
        <v>0</v>
      </c>
      <c r="V21" s="23">
        <v>12</v>
      </c>
      <c r="W21" s="23">
        <v>1012</v>
      </c>
      <c r="X21" s="23">
        <v>3040357</v>
      </c>
      <c r="Y21" s="15">
        <v>25</v>
      </c>
    </row>
    <row r="22" spans="1:25" ht="21" customHeight="1">
      <c r="A22">
        <v>26</v>
      </c>
      <c r="B22" s="11" t="s">
        <v>98</v>
      </c>
      <c r="F22" s="12"/>
      <c r="G22" s="23">
        <v>16</v>
      </c>
      <c r="H22" s="23">
        <v>517</v>
      </c>
      <c r="I22" s="23">
        <v>1784884</v>
      </c>
      <c r="J22" s="23">
        <v>62</v>
      </c>
      <c r="K22" s="23">
        <v>1594</v>
      </c>
      <c r="L22" s="23">
        <v>4324543</v>
      </c>
      <c r="M22" s="23">
        <v>5</v>
      </c>
      <c r="N22" s="23">
        <v>51</v>
      </c>
      <c r="O22" s="23">
        <v>63971</v>
      </c>
      <c r="P22" s="23">
        <v>8</v>
      </c>
      <c r="Q22" s="23">
        <v>172</v>
      </c>
      <c r="R22" s="23">
        <v>376686</v>
      </c>
      <c r="S22" s="23">
        <v>9</v>
      </c>
      <c r="T22" s="23">
        <v>245</v>
      </c>
      <c r="U22" s="23">
        <v>957830</v>
      </c>
      <c r="V22" s="23">
        <v>22</v>
      </c>
      <c r="W22" s="23">
        <v>313</v>
      </c>
      <c r="X22" s="23">
        <v>543693</v>
      </c>
      <c r="Y22" s="15">
        <v>26</v>
      </c>
    </row>
    <row r="23" spans="1:25" ht="21" customHeight="1">
      <c r="A23">
        <v>27</v>
      </c>
      <c r="B23" s="11" t="s">
        <v>97</v>
      </c>
      <c r="F23" s="12"/>
      <c r="G23" s="23">
        <v>3</v>
      </c>
      <c r="H23" s="23">
        <v>166</v>
      </c>
      <c r="I23" s="23">
        <v>552009</v>
      </c>
      <c r="J23" s="23">
        <v>6</v>
      </c>
      <c r="K23" s="23">
        <v>132</v>
      </c>
      <c r="L23" s="23">
        <v>180129</v>
      </c>
      <c r="M23" s="23">
        <v>1</v>
      </c>
      <c r="N23" s="23">
        <v>6</v>
      </c>
      <c r="O23" s="23" t="s">
        <v>91</v>
      </c>
      <c r="P23" s="23">
        <v>2</v>
      </c>
      <c r="Q23" s="23">
        <v>71</v>
      </c>
      <c r="R23" s="23" t="s">
        <v>91</v>
      </c>
      <c r="S23" s="23">
        <v>0</v>
      </c>
      <c r="T23" s="23">
        <v>0</v>
      </c>
      <c r="U23" s="23">
        <v>0</v>
      </c>
      <c r="V23" s="23">
        <v>1</v>
      </c>
      <c r="W23" s="23">
        <v>5</v>
      </c>
      <c r="X23" s="23" t="s">
        <v>91</v>
      </c>
      <c r="Y23" s="15">
        <v>27</v>
      </c>
    </row>
    <row r="24" spans="1:25" ht="21" customHeight="1">
      <c r="A24">
        <v>28</v>
      </c>
      <c r="B24" s="112" t="s">
        <v>96</v>
      </c>
      <c r="F24" s="12"/>
      <c r="G24" s="23">
        <v>2</v>
      </c>
      <c r="H24" s="23">
        <v>122</v>
      </c>
      <c r="I24" s="23" t="s">
        <v>91</v>
      </c>
      <c r="J24" s="23">
        <v>8</v>
      </c>
      <c r="K24" s="23">
        <v>521</v>
      </c>
      <c r="L24" s="23">
        <v>1368205</v>
      </c>
      <c r="M24" s="23">
        <v>0</v>
      </c>
      <c r="N24" s="23">
        <v>0</v>
      </c>
      <c r="O24" s="23">
        <v>0</v>
      </c>
      <c r="P24" s="23">
        <v>1</v>
      </c>
      <c r="Q24" s="23">
        <v>6</v>
      </c>
      <c r="R24" s="23" t="s">
        <v>91</v>
      </c>
      <c r="S24" s="23">
        <v>1</v>
      </c>
      <c r="T24" s="23">
        <v>55</v>
      </c>
      <c r="U24" s="106">
        <v>351820</v>
      </c>
      <c r="V24" s="23">
        <v>2</v>
      </c>
      <c r="W24" s="23">
        <v>424</v>
      </c>
      <c r="X24" s="23" t="s">
        <v>91</v>
      </c>
      <c r="Y24" s="15">
        <v>28</v>
      </c>
    </row>
    <row r="25" spans="1:25" ht="21" customHeight="1">
      <c r="A25">
        <v>29</v>
      </c>
      <c r="B25" s="11" t="s">
        <v>95</v>
      </c>
      <c r="F25" s="12"/>
      <c r="G25" s="23">
        <v>6</v>
      </c>
      <c r="H25" s="23">
        <v>98</v>
      </c>
      <c r="I25" s="23">
        <v>169734</v>
      </c>
      <c r="J25" s="23">
        <v>18</v>
      </c>
      <c r="K25" s="23">
        <v>470</v>
      </c>
      <c r="L25" s="23">
        <v>859200</v>
      </c>
      <c r="M25" s="23">
        <v>4</v>
      </c>
      <c r="N25" s="23">
        <v>73</v>
      </c>
      <c r="O25" s="23">
        <v>63444</v>
      </c>
      <c r="P25" s="23">
        <v>8</v>
      </c>
      <c r="Q25" s="23">
        <v>112</v>
      </c>
      <c r="R25" s="23">
        <v>197621</v>
      </c>
      <c r="S25" s="23">
        <v>3</v>
      </c>
      <c r="T25" s="23">
        <v>34</v>
      </c>
      <c r="U25" s="23">
        <v>18540</v>
      </c>
      <c r="V25" s="23">
        <v>13</v>
      </c>
      <c r="W25" s="23">
        <v>2138</v>
      </c>
      <c r="X25" s="23">
        <v>11383155</v>
      </c>
      <c r="Y25" s="15">
        <v>29</v>
      </c>
    </row>
    <row r="26" spans="1:25" ht="21" customHeight="1">
      <c r="A26">
        <v>30</v>
      </c>
      <c r="B26" s="11" t="s">
        <v>94</v>
      </c>
      <c r="F26" s="12"/>
      <c r="G26" s="23">
        <v>0</v>
      </c>
      <c r="H26" s="23">
        <v>0</v>
      </c>
      <c r="I26" s="23">
        <v>0</v>
      </c>
      <c r="J26" s="23">
        <v>3</v>
      </c>
      <c r="K26" s="23">
        <v>119</v>
      </c>
      <c r="L26" s="23" t="s">
        <v>91</v>
      </c>
      <c r="M26" s="23">
        <v>1</v>
      </c>
      <c r="N26" s="23">
        <v>60</v>
      </c>
      <c r="O26" s="23" t="s">
        <v>91</v>
      </c>
      <c r="P26" s="23">
        <v>1</v>
      </c>
      <c r="Q26" s="23">
        <v>10</v>
      </c>
      <c r="R26" s="23" t="s">
        <v>91</v>
      </c>
      <c r="S26" s="23">
        <v>0</v>
      </c>
      <c r="T26" s="23">
        <v>0</v>
      </c>
      <c r="U26" s="23">
        <v>0</v>
      </c>
      <c r="V26" s="23">
        <v>4</v>
      </c>
      <c r="W26" s="23">
        <v>2388</v>
      </c>
      <c r="X26" s="23">
        <v>14124983</v>
      </c>
      <c r="Y26" s="15">
        <v>30</v>
      </c>
    </row>
    <row r="27" spans="1:25" ht="21" customHeight="1">
      <c r="A27">
        <v>31</v>
      </c>
      <c r="B27" s="11" t="s">
        <v>93</v>
      </c>
      <c r="F27" s="12"/>
      <c r="G27" s="23">
        <v>4</v>
      </c>
      <c r="H27" s="23">
        <v>1383</v>
      </c>
      <c r="I27" s="23">
        <v>4346879</v>
      </c>
      <c r="J27" s="23">
        <v>14</v>
      </c>
      <c r="K27" s="23">
        <v>834</v>
      </c>
      <c r="L27" s="23">
        <v>4928533</v>
      </c>
      <c r="M27" s="23">
        <v>2</v>
      </c>
      <c r="N27" s="23">
        <v>65</v>
      </c>
      <c r="O27" s="23" t="s">
        <v>91</v>
      </c>
      <c r="P27" s="23">
        <v>3</v>
      </c>
      <c r="Q27" s="23">
        <v>284</v>
      </c>
      <c r="R27" s="23" t="s">
        <v>91</v>
      </c>
      <c r="S27" s="23">
        <v>0</v>
      </c>
      <c r="T27" s="23">
        <v>0</v>
      </c>
      <c r="U27" s="23">
        <v>0</v>
      </c>
      <c r="V27" s="23">
        <v>6</v>
      </c>
      <c r="W27" s="23">
        <v>134</v>
      </c>
      <c r="X27" s="23">
        <v>209667</v>
      </c>
      <c r="Y27" s="15">
        <v>31</v>
      </c>
    </row>
    <row r="28" spans="1:25" ht="21" customHeight="1">
      <c r="A28" s="11">
        <v>32</v>
      </c>
      <c r="B28" s="11" t="s">
        <v>92</v>
      </c>
      <c r="C28" s="11"/>
      <c r="D28" s="11"/>
      <c r="E28" s="11"/>
      <c r="F28" s="12"/>
      <c r="G28" s="100">
        <v>5</v>
      </c>
      <c r="H28" s="100">
        <v>78</v>
      </c>
      <c r="I28" s="111">
        <v>612702</v>
      </c>
      <c r="J28" s="100">
        <v>6</v>
      </c>
      <c r="K28" s="100">
        <v>66</v>
      </c>
      <c r="L28" s="111">
        <v>521160</v>
      </c>
      <c r="M28" s="100">
        <v>2</v>
      </c>
      <c r="N28" s="100">
        <v>90</v>
      </c>
      <c r="O28" s="111">
        <v>916860</v>
      </c>
      <c r="P28" s="100">
        <v>5</v>
      </c>
      <c r="Q28" s="100">
        <v>81</v>
      </c>
      <c r="R28" s="111">
        <v>3253850</v>
      </c>
      <c r="S28" s="100">
        <v>0</v>
      </c>
      <c r="T28" s="100">
        <v>0</v>
      </c>
      <c r="U28" s="100">
        <v>0</v>
      </c>
      <c r="V28" s="100">
        <v>3</v>
      </c>
      <c r="W28" s="100">
        <v>31</v>
      </c>
      <c r="X28" s="111">
        <v>2044988</v>
      </c>
      <c r="Y28" s="15">
        <v>32</v>
      </c>
    </row>
    <row r="29" spans="1:25" ht="6" customHeight="1" thickBot="1">
      <c r="A29" s="17"/>
      <c r="B29" s="17"/>
      <c r="C29" s="17"/>
      <c r="D29" s="17"/>
      <c r="E29" s="17"/>
      <c r="F29" s="17"/>
      <c r="G29" s="110"/>
      <c r="H29" s="109"/>
      <c r="I29" s="108"/>
      <c r="J29" s="109"/>
      <c r="K29" s="109"/>
      <c r="L29" s="108"/>
      <c r="M29" s="109"/>
      <c r="N29" s="109"/>
      <c r="O29" s="108"/>
      <c r="P29" s="109"/>
      <c r="Q29" s="109"/>
      <c r="R29" s="108"/>
      <c r="S29" s="109"/>
      <c r="T29" s="109"/>
      <c r="U29" s="109"/>
      <c r="V29" s="109"/>
      <c r="W29" s="109"/>
      <c r="X29" s="108"/>
      <c r="Y29" s="20"/>
    </row>
    <row r="30" spans="1:25" ht="21" customHeight="1" thickTop="1">
      <c r="B30" s="35"/>
      <c r="C30">
        <v>4</v>
      </c>
      <c r="D30" t="s">
        <v>50</v>
      </c>
      <c r="E30">
        <v>9</v>
      </c>
      <c r="F30" s="12" t="s">
        <v>51</v>
      </c>
      <c r="G30" s="23">
        <v>42</v>
      </c>
      <c r="H30" s="23">
        <v>265</v>
      </c>
      <c r="I30" s="23">
        <v>661403</v>
      </c>
      <c r="J30" s="23">
        <v>141</v>
      </c>
      <c r="K30" s="23">
        <v>824</v>
      </c>
      <c r="L30" s="23">
        <v>1119854</v>
      </c>
      <c r="M30" s="23">
        <v>34</v>
      </c>
      <c r="N30" s="23">
        <v>217</v>
      </c>
      <c r="O30" s="23">
        <v>438527</v>
      </c>
      <c r="P30" s="23">
        <v>24</v>
      </c>
      <c r="Q30" s="23">
        <v>158</v>
      </c>
      <c r="R30" s="23">
        <v>197296</v>
      </c>
      <c r="S30" s="23">
        <v>10</v>
      </c>
      <c r="T30" s="23">
        <v>64</v>
      </c>
      <c r="U30" s="23">
        <v>47718</v>
      </c>
      <c r="V30" s="23">
        <v>62</v>
      </c>
      <c r="W30" s="23">
        <v>377</v>
      </c>
      <c r="X30" s="23">
        <v>558754</v>
      </c>
      <c r="Y30" s="15" t="s">
        <v>68</v>
      </c>
    </row>
    <row r="31" spans="1:25" ht="21" customHeight="1">
      <c r="B31" s="35" t="s">
        <v>53</v>
      </c>
      <c r="C31">
        <v>10</v>
      </c>
      <c r="D31" t="s">
        <v>50</v>
      </c>
      <c r="E31">
        <v>19</v>
      </c>
      <c r="F31" s="12" t="s">
        <v>51</v>
      </c>
      <c r="G31" s="23">
        <v>43</v>
      </c>
      <c r="H31" s="23">
        <v>637</v>
      </c>
      <c r="I31" s="23">
        <v>1717241</v>
      </c>
      <c r="J31" s="23">
        <v>70</v>
      </c>
      <c r="K31" s="23">
        <v>941</v>
      </c>
      <c r="L31" s="23">
        <v>2023786</v>
      </c>
      <c r="M31" s="23">
        <v>24</v>
      </c>
      <c r="N31" s="23">
        <v>332</v>
      </c>
      <c r="O31" s="23">
        <v>629881</v>
      </c>
      <c r="P31" s="23">
        <v>18</v>
      </c>
      <c r="Q31" s="23">
        <v>217</v>
      </c>
      <c r="R31" s="23">
        <v>301318</v>
      </c>
      <c r="S31" s="23">
        <v>8</v>
      </c>
      <c r="T31" s="23">
        <v>105</v>
      </c>
      <c r="U31" s="23">
        <v>136948</v>
      </c>
      <c r="V31" s="23">
        <v>34</v>
      </c>
      <c r="W31" s="23">
        <v>452</v>
      </c>
      <c r="X31" s="23">
        <v>724182</v>
      </c>
      <c r="Y31" s="15" t="s">
        <v>88</v>
      </c>
    </row>
    <row r="32" spans="1:25" ht="21" customHeight="1">
      <c r="B32" s="35" t="s">
        <v>55</v>
      </c>
      <c r="C32">
        <v>20</v>
      </c>
      <c r="D32" t="s">
        <v>50</v>
      </c>
      <c r="E32">
        <v>29</v>
      </c>
      <c r="F32" s="12" t="s">
        <v>51</v>
      </c>
      <c r="G32" s="23">
        <v>14</v>
      </c>
      <c r="H32" s="23">
        <v>358</v>
      </c>
      <c r="I32" s="23">
        <v>745314</v>
      </c>
      <c r="J32" s="23">
        <v>26</v>
      </c>
      <c r="K32" s="23">
        <v>648</v>
      </c>
      <c r="L32" s="23">
        <v>1432199</v>
      </c>
      <c r="M32" s="23">
        <v>10</v>
      </c>
      <c r="N32" s="23">
        <v>247</v>
      </c>
      <c r="O32" s="23">
        <v>543139</v>
      </c>
      <c r="P32" s="23">
        <v>14</v>
      </c>
      <c r="Q32" s="23">
        <v>346</v>
      </c>
      <c r="R32" s="23">
        <v>609923</v>
      </c>
      <c r="S32" s="23">
        <v>3</v>
      </c>
      <c r="T32" s="23">
        <v>73</v>
      </c>
      <c r="U32" s="23">
        <v>187300</v>
      </c>
      <c r="V32" s="23">
        <v>15</v>
      </c>
      <c r="W32" s="23">
        <v>347</v>
      </c>
      <c r="X32" s="23">
        <v>494698</v>
      </c>
      <c r="Y32" s="15" t="s">
        <v>87</v>
      </c>
    </row>
    <row r="33" spans="1:25" ht="21" customHeight="1">
      <c r="B33" s="35" t="s">
        <v>57</v>
      </c>
      <c r="C33">
        <v>30</v>
      </c>
      <c r="D33" t="s">
        <v>50</v>
      </c>
      <c r="E33">
        <v>49</v>
      </c>
      <c r="F33" s="12" t="s">
        <v>51</v>
      </c>
      <c r="G33" s="23">
        <v>13</v>
      </c>
      <c r="H33" s="23">
        <v>479</v>
      </c>
      <c r="I33" s="23">
        <v>1183103</v>
      </c>
      <c r="J33" s="23">
        <v>31</v>
      </c>
      <c r="K33" s="23">
        <v>1232</v>
      </c>
      <c r="L33" s="23">
        <v>3753176</v>
      </c>
      <c r="M33" s="23">
        <v>10</v>
      </c>
      <c r="N33" s="23">
        <v>386</v>
      </c>
      <c r="O33" s="23">
        <v>1210034</v>
      </c>
      <c r="P33" s="23">
        <v>5</v>
      </c>
      <c r="Q33" s="23">
        <v>167</v>
      </c>
      <c r="R33" s="107">
        <v>245187</v>
      </c>
      <c r="S33" s="23">
        <v>0</v>
      </c>
      <c r="T33" s="23">
        <v>0</v>
      </c>
      <c r="U33" s="23">
        <v>0</v>
      </c>
      <c r="V33" s="23">
        <v>5</v>
      </c>
      <c r="W33" s="23">
        <v>180</v>
      </c>
      <c r="X33" s="23">
        <v>338366</v>
      </c>
      <c r="Y33" s="15" t="s">
        <v>86</v>
      </c>
    </row>
    <row r="34" spans="1:25" ht="21" customHeight="1">
      <c r="B34" s="35" t="s">
        <v>59</v>
      </c>
      <c r="C34">
        <v>50</v>
      </c>
      <c r="D34" t="s">
        <v>50</v>
      </c>
      <c r="E34">
        <v>99</v>
      </c>
      <c r="F34" s="12" t="s">
        <v>51</v>
      </c>
      <c r="G34" s="23">
        <v>21</v>
      </c>
      <c r="H34" s="23">
        <v>1459</v>
      </c>
      <c r="I34" s="23">
        <v>7485874</v>
      </c>
      <c r="J34" s="23">
        <v>24</v>
      </c>
      <c r="K34" s="23">
        <v>1708</v>
      </c>
      <c r="L34" s="23">
        <v>4494376</v>
      </c>
      <c r="M34" s="23">
        <v>11</v>
      </c>
      <c r="N34" s="23">
        <v>760</v>
      </c>
      <c r="O34" s="23">
        <v>1787826</v>
      </c>
      <c r="P34" s="23">
        <v>4</v>
      </c>
      <c r="Q34" s="23">
        <v>241</v>
      </c>
      <c r="R34" s="23">
        <v>455805</v>
      </c>
      <c r="S34" s="23">
        <v>3</v>
      </c>
      <c r="T34" s="23">
        <v>216</v>
      </c>
      <c r="U34" s="107">
        <v>969037</v>
      </c>
      <c r="V34" s="23">
        <v>3</v>
      </c>
      <c r="W34" s="23">
        <v>197</v>
      </c>
      <c r="X34" s="107">
        <v>451810</v>
      </c>
      <c r="Y34" s="15" t="s">
        <v>85</v>
      </c>
    </row>
    <row r="35" spans="1:25" ht="21" customHeight="1">
      <c r="B35" s="35" t="s">
        <v>61</v>
      </c>
      <c r="C35">
        <v>100</v>
      </c>
      <c r="D35" t="s">
        <v>50</v>
      </c>
      <c r="E35">
        <v>299</v>
      </c>
      <c r="F35" s="12" t="s">
        <v>51</v>
      </c>
      <c r="G35" s="23">
        <v>10</v>
      </c>
      <c r="H35" s="23">
        <v>1425</v>
      </c>
      <c r="I35" s="106">
        <v>21561549</v>
      </c>
      <c r="J35" s="23">
        <v>14</v>
      </c>
      <c r="K35" s="23">
        <v>2318</v>
      </c>
      <c r="L35" s="23">
        <v>11658220</v>
      </c>
      <c r="M35" s="23">
        <v>8</v>
      </c>
      <c r="N35" s="23">
        <v>1490</v>
      </c>
      <c r="O35" s="106">
        <v>14467961</v>
      </c>
      <c r="P35" s="23">
        <v>7</v>
      </c>
      <c r="Q35" s="23">
        <v>1237</v>
      </c>
      <c r="R35" s="23">
        <v>4774832</v>
      </c>
      <c r="S35" s="23">
        <v>0</v>
      </c>
      <c r="T35" s="23">
        <v>0</v>
      </c>
      <c r="U35" s="23">
        <v>0</v>
      </c>
      <c r="V35" s="23">
        <v>5</v>
      </c>
      <c r="W35" s="23">
        <v>994</v>
      </c>
      <c r="X35" s="106">
        <v>4860408</v>
      </c>
      <c r="Y35" s="15" t="s">
        <v>83</v>
      </c>
    </row>
    <row r="36" spans="1:25" ht="21" customHeight="1">
      <c r="A36" s="11"/>
      <c r="B36" s="35"/>
      <c r="C36" s="11">
        <v>300</v>
      </c>
      <c r="D36" s="11" t="s">
        <v>50</v>
      </c>
      <c r="E36" s="11">
        <v>499</v>
      </c>
      <c r="F36" s="12" t="s">
        <v>51</v>
      </c>
      <c r="G36" s="100">
        <v>0</v>
      </c>
      <c r="H36" s="23">
        <v>0</v>
      </c>
      <c r="I36" s="23">
        <v>0</v>
      </c>
      <c r="J36" s="23">
        <v>4</v>
      </c>
      <c r="K36" s="23">
        <v>1540</v>
      </c>
      <c r="L36" s="106">
        <v>11492453</v>
      </c>
      <c r="M36" s="23">
        <v>2</v>
      </c>
      <c r="N36" s="23">
        <v>677</v>
      </c>
      <c r="O36" s="100" t="s">
        <v>90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1</v>
      </c>
      <c r="W36" s="23">
        <v>446</v>
      </c>
      <c r="X36" s="23" t="s">
        <v>90</v>
      </c>
      <c r="Y36" s="15" t="s">
        <v>82</v>
      </c>
    </row>
    <row r="37" spans="1:25" ht="21" customHeight="1">
      <c r="A37" s="24"/>
      <c r="B37" s="37"/>
      <c r="C37" s="24">
        <v>500</v>
      </c>
      <c r="D37" s="246" t="s">
        <v>65</v>
      </c>
      <c r="E37" s="246"/>
      <c r="F37" s="25"/>
      <c r="G37" s="105">
        <v>3</v>
      </c>
      <c r="H37" s="105">
        <v>2700</v>
      </c>
      <c r="I37" s="105" t="s">
        <v>90</v>
      </c>
      <c r="J37" s="105">
        <v>1</v>
      </c>
      <c r="K37" s="105">
        <v>613</v>
      </c>
      <c r="L37" s="105" t="s">
        <v>90</v>
      </c>
      <c r="M37" s="105">
        <v>1</v>
      </c>
      <c r="N37" s="105">
        <v>542</v>
      </c>
      <c r="O37" s="105" t="s">
        <v>90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5</v>
      </c>
      <c r="W37" s="105">
        <v>5030</v>
      </c>
      <c r="X37" s="105">
        <v>27684840</v>
      </c>
      <c r="Y37" s="27" t="s">
        <v>66</v>
      </c>
    </row>
    <row r="38" spans="1:25" ht="6" customHeight="1"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</row>
    <row r="39" spans="1:25" ht="21.75" customHeight="1">
      <c r="A39" s="28"/>
      <c r="B39" s="29" t="s">
        <v>67</v>
      </c>
      <c r="C39">
        <v>4</v>
      </c>
      <c r="D39" t="s">
        <v>50</v>
      </c>
      <c r="E39">
        <v>20</v>
      </c>
      <c r="F39" s="12" t="s">
        <v>51</v>
      </c>
      <c r="G39" s="102">
        <v>86</v>
      </c>
      <c r="H39" s="102">
        <v>922</v>
      </c>
      <c r="I39" s="102">
        <v>2383661</v>
      </c>
      <c r="J39" s="102">
        <v>214</v>
      </c>
      <c r="K39" s="102">
        <v>1825</v>
      </c>
      <c r="L39" s="102">
        <v>3220091</v>
      </c>
      <c r="M39" s="102">
        <v>58</v>
      </c>
      <c r="N39" s="102">
        <v>549</v>
      </c>
      <c r="O39" s="102">
        <v>1068408</v>
      </c>
      <c r="P39" s="102">
        <v>42</v>
      </c>
      <c r="Q39" s="102">
        <v>375</v>
      </c>
      <c r="R39" s="102">
        <v>498614</v>
      </c>
      <c r="S39" s="102">
        <v>18</v>
      </c>
      <c r="T39" s="102">
        <v>169</v>
      </c>
      <c r="U39" s="102">
        <v>184666</v>
      </c>
      <c r="V39" s="102">
        <v>98</v>
      </c>
      <c r="W39" s="102">
        <v>869</v>
      </c>
      <c r="X39" s="102">
        <v>1360544</v>
      </c>
      <c r="Y39" s="15" t="s">
        <v>68</v>
      </c>
    </row>
    <row r="40" spans="1:25" ht="21.75" customHeight="1">
      <c r="A40" s="28"/>
      <c r="B40" s="29" t="s">
        <v>69</v>
      </c>
      <c r="C40">
        <v>21</v>
      </c>
      <c r="D40" t="s">
        <v>50</v>
      </c>
      <c r="E40">
        <v>50</v>
      </c>
      <c r="F40" s="12" t="s">
        <v>51</v>
      </c>
      <c r="G40" s="102">
        <v>26</v>
      </c>
      <c r="H40" s="102">
        <v>817</v>
      </c>
      <c r="I40" s="102">
        <v>1923400</v>
      </c>
      <c r="J40" s="102">
        <v>56</v>
      </c>
      <c r="K40" s="102">
        <v>1920</v>
      </c>
      <c r="L40" s="102">
        <v>5237624</v>
      </c>
      <c r="M40" s="102">
        <v>20</v>
      </c>
      <c r="N40" s="102">
        <v>633</v>
      </c>
      <c r="O40" s="102">
        <v>1753173</v>
      </c>
      <c r="P40" s="102">
        <v>20</v>
      </c>
      <c r="Q40" s="102">
        <v>563</v>
      </c>
      <c r="R40" s="102">
        <v>938382</v>
      </c>
      <c r="S40" s="102">
        <v>3</v>
      </c>
      <c r="T40" s="102">
        <v>73</v>
      </c>
      <c r="U40" s="101">
        <v>187300</v>
      </c>
      <c r="V40" s="102">
        <v>18</v>
      </c>
      <c r="W40" s="102">
        <v>487</v>
      </c>
      <c r="X40" s="102">
        <v>755456</v>
      </c>
      <c r="Y40" s="15" t="s">
        <v>70</v>
      </c>
    </row>
    <row r="41" spans="1:25" ht="21.75" customHeight="1">
      <c r="A41" s="28"/>
      <c r="B41" s="29" t="s">
        <v>71</v>
      </c>
      <c r="C41">
        <v>51</v>
      </c>
      <c r="D41" t="s">
        <v>50</v>
      </c>
      <c r="E41">
        <v>100</v>
      </c>
      <c r="F41" s="12" t="s">
        <v>51</v>
      </c>
      <c r="G41" s="102">
        <v>21</v>
      </c>
      <c r="H41" s="102">
        <v>1459</v>
      </c>
      <c r="I41" s="102">
        <v>7485874</v>
      </c>
      <c r="J41" s="102">
        <v>22</v>
      </c>
      <c r="K41" s="102">
        <v>1608</v>
      </c>
      <c r="L41" s="102">
        <v>4365676</v>
      </c>
      <c r="M41" s="102">
        <v>11</v>
      </c>
      <c r="N41" s="102">
        <v>760</v>
      </c>
      <c r="O41" s="102">
        <v>1787826</v>
      </c>
      <c r="P41" s="102">
        <v>3</v>
      </c>
      <c r="Q41" s="102">
        <v>191</v>
      </c>
      <c r="R41" s="102">
        <v>372533</v>
      </c>
      <c r="S41" s="102">
        <v>3</v>
      </c>
      <c r="T41" s="102">
        <v>216</v>
      </c>
      <c r="U41" s="103">
        <v>969037</v>
      </c>
      <c r="V41" s="102">
        <v>3</v>
      </c>
      <c r="W41" s="102">
        <v>197</v>
      </c>
      <c r="X41" s="103">
        <v>451810</v>
      </c>
      <c r="Y41" s="15" t="s">
        <v>72</v>
      </c>
    </row>
    <row r="42" spans="1:25" ht="21.75" customHeight="1">
      <c r="B42" s="29" t="s">
        <v>73</v>
      </c>
      <c r="C42">
        <v>101</v>
      </c>
      <c r="D42" t="s">
        <v>50</v>
      </c>
      <c r="E42">
        <v>300</v>
      </c>
      <c r="F42" s="12" t="s">
        <v>51</v>
      </c>
      <c r="G42" s="102">
        <v>10</v>
      </c>
      <c r="H42" s="102">
        <v>1425</v>
      </c>
      <c r="I42" s="102">
        <v>5441280</v>
      </c>
      <c r="J42" s="102">
        <v>14</v>
      </c>
      <c r="K42" s="102">
        <v>2318</v>
      </c>
      <c r="L42" s="102">
        <v>11658220</v>
      </c>
      <c r="M42" s="102">
        <v>8</v>
      </c>
      <c r="N42" s="102">
        <v>1490</v>
      </c>
      <c r="O42" s="102">
        <v>6397089</v>
      </c>
      <c r="P42" s="102">
        <v>7</v>
      </c>
      <c r="Q42" s="102">
        <v>1237</v>
      </c>
      <c r="R42" s="102">
        <v>4774832</v>
      </c>
      <c r="S42" s="100">
        <v>0</v>
      </c>
      <c r="T42" s="100">
        <v>0</v>
      </c>
      <c r="U42" s="100">
        <v>0</v>
      </c>
      <c r="V42" s="102">
        <v>5</v>
      </c>
      <c r="W42" s="102">
        <v>994</v>
      </c>
      <c r="X42" s="101">
        <v>2647297</v>
      </c>
      <c r="Y42" s="15" t="s">
        <v>74</v>
      </c>
    </row>
    <row r="43" spans="1:25" ht="21.75" customHeight="1">
      <c r="A43" s="11"/>
      <c r="B43" s="29" t="s">
        <v>75</v>
      </c>
      <c r="C43" s="11">
        <v>300</v>
      </c>
      <c r="D43" s="247" t="s">
        <v>65</v>
      </c>
      <c r="E43" s="247"/>
      <c r="F43" s="12"/>
      <c r="G43" s="99">
        <v>3</v>
      </c>
      <c r="H43" s="99">
        <v>2700</v>
      </c>
      <c r="I43" s="99">
        <v>16120269</v>
      </c>
      <c r="J43" s="99">
        <v>5</v>
      </c>
      <c r="K43" s="99">
        <v>2153</v>
      </c>
      <c r="L43" s="99">
        <v>11492453</v>
      </c>
      <c r="M43" s="99">
        <v>3</v>
      </c>
      <c r="N43" s="99">
        <v>1219</v>
      </c>
      <c r="O43" s="99">
        <v>8070872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99">
        <v>6</v>
      </c>
      <c r="W43" s="99">
        <v>5476</v>
      </c>
      <c r="X43" s="99">
        <v>29897951</v>
      </c>
      <c r="Y43" s="15" t="s">
        <v>76</v>
      </c>
    </row>
    <row r="44" spans="1:25" ht="6" customHeight="1">
      <c r="A44" s="24"/>
      <c r="B44" s="24"/>
      <c r="C44" s="32"/>
      <c r="D44" s="24"/>
      <c r="E44" s="24"/>
      <c r="F44" s="24"/>
      <c r="G44" s="32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7"/>
    </row>
    <row r="45" spans="1:25">
      <c r="P45" s="11"/>
      <c r="Q45" s="11"/>
      <c r="R45" s="11"/>
      <c r="S45" s="11"/>
      <c r="T45" s="11"/>
      <c r="U45" s="11"/>
    </row>
  </sheetData>
  <mergeCells count="4">
    <mergeCell ref="A1:L1"/>
    <mergeCell ref="A2:F3"/>
    <mergeCell ref="D37:E37"/>
    <mergeCell ref="D43:E43"/>
  </mergeCells>
  <phoneticPr fontId="2"/>
  <printOptions horizontalCentered="1"/>
  <pageMargins left="0.59055118110236227" right="0.59055118110236227" top="0.78740157480314965" bottom="0.39370078740157483" header="0.51181102362204722" footer="0.19685039370078741"/>
  <pageSetup paperSize="9" scale="91" firstPageNumber="20" fitToWidth="0" fitToHeight="0" orientation="portrait" r:id="rId1"/>
  <headerFooter alignWithMargins="0"/>
  <colBreaks count="1" manualBreakCount="1">
    <brk id="12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47"/>
  <sheetViews>
    <sheetView zoomScaleNormal="100" workbookViewId="0">
      <selection sqref="A1:J1"/>
    </sheetView>
  </sheetViews>
  <sheetFormatPr defaultRowHeight="13.5"/>
  <cols>
    <col min="1" max="1" width="4.625" customWidth="1"/>
    <col min="2" max="2" width="10.37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8.125" customWidth="1"/>
    <col min="8" max="8" width="16.25" customWidth="1"/>
    <col min="9" max="15" width="15.625" customWidth="1"/>
    <col min="16" max="16" width="5.5" bestFit="1" customWidth="1"/>
  </cols>
  <sheetData>
    <row r="1" spans="1:16" ht="27" customHeight="1">
      <c r="A1" s="223" t="s">
        <v>154</v>
      </c>
      <c r="B1" s="223"/>
      <c r="C1" s="223"/>
      <c r="D1" s="223"/>
      <c r="E1" s="223"/>
      <c r="F1" s="223"/>
      <c r="G1" s="223"/>
      <c r="H1" s="223"/>
      <c r="I1" s="223"/>
      <c r="J1" s="223"/>
      <c r="O1" t="s">
        <v>130</v>
      </c>
    </row>
    <row r="2" spans="1:16" ht="21" customHeight="1">
      <c r="A2" s="224" t="s">
        <v>1</v>
      </c>
      <c r="B2" s="224"/>
      <c r="C2" s="224"/>
      <c r="D2" s="224"/>
      <c r="E2" s="224"/>
      <c r="F2" s="224"/>
      <c r="G2" s="250" t="s">
        <v>153</v>
      </c>
      <c r="H2" s="4" t="s">
        <v>152</v>
      </c>
      <c r="I2" s="4"/>
      <c r="J2" s="4"/>
      <c r="K2" s="4"/>
      <c r="L2" s="4"/>
      <c r="M2" s="248" t="s">
        <v>151</v>
      </c>
      <c r="N2" s="248" t="s">
        <v>150</v>
      </c>
      <c r="O2" s="248" t="s">
        <v>149</v>
      </c>
      <c r="P2" s="4"/>
    </row>
    <row r="3" spans="1:16" ht="27" customHeight="1">
      <c r="A3" s="228"/>
      <c r="B3" s="228"/>
      <c r="C3" s="228"/>
      <c r="D3" s="228"/>
      <c r="E3" s="228"/>
      <c r="F3" s="228"/>
      <c r="G3" s="249"/>
      <c r="H3" s="132" t="s">
        <v>148</v>
      </c>
      <c r="I3" s="96" t="s">
        <v>147</v>
      </c>
      <c r="J3" s="96" t="s">
        <v>146</v>
      </c>
      <c r="K3" s="131" t="s">
        <v>145</v>
      </c>
      <c r="L3" s="96" t="s">
        <v>144</v>
      </c>
      <c r="M3" s="249"/>
      <c r="N3" s="249"/>
      <c r="O3" s="249"/>
      <c r="P3" s="95" t="s">
        <v>22</v>
      </c>
    </row>
    <row r="4" spans="1:16" ht="21" customHeight="1">
      <c r="B4" t="s">
        <v>23</v>
      </c>
      <c r="F4" s="94"/>
      <c r="G4" s="13">
        <v>783</v>
      </c>
      <c r="H4" s="83">
        <v>131444338</v>
      </c>
      <c r="I4" s="60">
        <f>SUM(I5,I7:I12,I14:I15,I17:I28)</f>
        <v>119499512</v>
      </c>
      <c r="J4" s="60">
        <f>SUM(J5,J7:J12,J14:J15,J17:J28)</f>
        <v>4828378</v>
      </c>
      <c r="K4" s="60">
        <v>1160398</v>
      </c>
      <c r="L4" s="60">
        <v>5949943</v>
      </c>
      <c r="M4" s="60">
        <f>SUM(M5,M7:M12,M14:M15,M17:M28)</f>
        <v>46853876</v>
      </c>
      <c r="N4" s="60">
        <f>SUM(N5,N7:N12,N14:N15,N17:N28)</f>
        <v>17665332</v>
      </c>
      <c r="O4" s="60">
        <f>SUM(O5,O7:O12,O14:O15,O17:O28)</f>
        <v>79077437</v>
      </c>
      <c r="P4" s="15" t="s">
        <v>24</v>
      </c>
    </row>
    <row r="5" spans="1:16" ht="21" customHeight="1">
      <c r="A5">
        <v>9</v>
      </c>
      <c r="B5" s="11" t="s">
        <v>117</v>
      </c>
      <c r="F5" s="12"/>
      <c r="G5" s="13">
        <v>36</v>
      </c>
      <c r="H5" s="83">
        <v>2920780</v>
      </c>
      <c r="I5" s="104">
        <v>2604545</v>
      </c>
      <c r="J5" s="104">
        <v>14112</v>
      </c>
      <c r="K5" s="104">
        <v>0</v>
      </c>
      <c r="L5" s="104">
        <v>302123</v>
      </c>
      <c r="M5" s="104">
        <v>1452468</v>
      </c>
      <c r="N5" s="104">
        <v>371985</v>
      </c>
      <c r="O5" s="104">
        <v>1337814</v>
      </c>
      <c r="P5" s="15">
        <v>9</v>
      </c>
    </row>
    <row r="6" spans="1:16" ht="21" customHeight="1">
      <c r="A6">
        <v>10</v>
      </c>
      <c r="B6" s="11" t="s">
        <v>116</v>
      </c>
      <c r="F6" s="12"/>
      <c r="G6" s="13">
        <v>2</v>
      </c>
      <c r="H6" s="90" t="s">
        <v>105</v>
      </c>
      <c r="I6" s="23" t="s">
        <v>91</v>
      </c>
      <c r="J6" s="23" t="s">
        <v>91</v>
      </c>
      <c r="K6" s="104">
        <v>0</v>
      </c>
      <c r="L6" s="23" t="s">
        <v>91</v>
      </c>
      <c r="M6" s="23" t="s">
        <v>91</v>
      </c>
      <c r="N6" s="23" t="s">
        <v>91</v>
      </c>
      <c r="O6" s="23" t="s">
        <v>91</v>
      </c>
      <c r="P6" s="15">
        <v>10</v>
      </c>
    </row>
    <row r="7" spans="1:16" ht="21" customHeight="1">
      <c r="A7">
        <v>11</v>
      </c>
      <c r="B7" s="11" t="s">
        <v>115</v>
      </c>
      <c r="F7" s="12"/>
      <c r="G7" s="13">
        <v>13</v>
      </c>
      <c r="H7" s="90">
        <v>98043</v>
      </c>
      <c r="I7" s="104">
        <v>86225</v>
      </c>
      <c r="J7" s="104">
        <v>11818</v>
      </c>
      <c r="K7" s="104">
        <v>0</v>
      </c>
      <c r="L7" s="104">
        <v>0</v>
      </c>
      <c r="M7" s="104">
        <v>37713</v>
      </c>
      <c r="N7" s="104">
        <v>30198</v>
      </c>
      <c r="O7" s="104">
        <v>57614</v>
      </c>
      <c r="P7" s="15">
        <v>11</v>
      </c>
    </row>
    <row r="8" spans="1:16" ht="21" customHeight="1">
      <c r="A8">
        <v>12</v>
      </c>
      <c r="B8" s="11" t="s">
        <v>114</v>
      </c>
      <c r="F8" s="12"/>
      <c r="G8" s="13">
        <v>6</v>
      </c>
      <c r="H8" s="90">
        <v>216701</v>
      </c>
      <c r="I8" s="23">
        <v>205444</v>
      </c>
      <c r="J8" s="23">
        <v>0</v>
      </c>
      <c r="K8" s="23">
        <v>0</v>
      </c>
      <c r="L8" s="23">
        <v>11156</v>
      </c>
      <c r="M8" s="23">
        <v>80426</v>
      </c>
      <c r="N8" s="23">
        <v>38650</v>
      </c>
      <c r="O8" s="23">
        <v>130484</v>
      </c>
      <c r="P8" s="15">
        <v>12</v>
      </c>
    </row>
    <row r="9" spans="1:16" ht="21" customHeight="1">
      <c r="A9">
        <v>13</v>
      </c>
      <c r="B9" s="11" t="s">
        <v>113</v>
      </c>
      <c r="F9" s="12"/>
      <c r="G9" s="13">
        <v>4</v>
      </c>
      <c r="H9" s="90">
        <v>121226</v>
      </c>
      <c r="I9" s="104">
        <v>110283</v>
      </c>
      <c r="J9" s="104">
        <v>7800</v>
      </c>
      <c r="K9" s="104">
        <v>0</v>
      </c>
      <c r="L9" s="104">
        <v>3143</v>
      </c>
      <c r="M9" s="104">
        <v>56260</v>
      </c>
      <c r="N9" s="104">
        <v>15047</v>
      </c>
      <c r="O9" s="104">
        <v>60916</v>
      </c>
      <c r="P9" s="15">
        <v>13</v>
      </c>
    </row>
    <row r="10" spans="1:16" ht="21" customHeight="1">
      <c r="A10">
        <v>14</v>
      </c>
      <c r="B10" s="11" t="s">
        <v>112</v>
      </c>
      <c r="F10" s="12"/>
      <c r="G10" s="13">
        <v>24</v>
      </c>
      <c r="H10" s="90">
        <v>5941385</v>
      </c>
      <c r="I10" s="104">
        <v>5774106</v>
      </c>
      <c r="J10" s="104">
        <v>60936</v>
      </c>
      <c r="K10" s="104">
        <v>0</v>
      </c>
      <c r="L10" s="104">
        <v>101812</v>
      </c>
      <c r="M10" s="104">
        <v>1995618</v>
      </c>
      <c r="N10" s="104">
        <v>488950</v>
      </c>
      <c r="O10" s="104">
        <v>3660113</v>
      </c>
      <c r="P10" s="15">
        <v>14</v>
      </c>
    </row>
    <row r="11" spans="1:16" ht="21" customHeight="1">
      <c r="A11">
        <v>15</v>
      </c>
      <c r="B11" s="11" t="s">
        <v>111</v>
      </c>
      <c r="F11" s="12"/>
      <c r="G11" s="13">
        <v>18</v>
      </c>
      <c r="H11" s="90">
        <v>1032677</v>
      </c>
      <c r="I11" s="104">
        <v>952038</v>
      </c>
      <c r="J11" s="104">
        <v>72702</v>
      </c>
      <c r="K11" s="104">
        <v>0</v>
      </c>
      <c r="L11" s="104">
        <v>7937</v>
      </c>
      <c r="M11" s="104">
        <v>505425</v>
      </c>
      <c r="N11" s="104">
        <v>227009</v>
      </c>
      <c r="O11" s="104">
        <v>478197</v>
      </c>
      <c r="P11" s="15">
        <v>15</v>
      </c>
    </row>
    <row r="12" spans="1:16" ht="21" customHeight="1">
      <c r="A12">
        <v>16</v>
      </c>
      <c r="B12" s="11" t="s">
        <v>110</v>
      </c>
      <c r="F12" s="12"/>
      <c r="G12" s="13">
        <v>39</v>
      </c>
      <c r="H12" s="90">
        <v>15051954</v>
      </c>
      <c r="I12" s="104">
        <v>13369365</v>
      </c>
      <c r="J12" s="104">
        <v>100399</v>
      </c>
      <c r="K12" s="104">
        <v>0</v>
      </c>
      <c r="L12" s="104">
        <v>1582190</v>
      </c>
      <c r="M12" s="104">
        <v>6664994</v>
      </c>
      <c r="N12" s="104">
        <v>1708528</v>
      </c>
      <c r="O12" s="104">
        <v>7848942</v>
      </c>
      <c r="P12" s="15">
        <v>16</v>
      </c>
    </row>
    <row r="13" spans="1:16" ht="21" customHeight="1">
      <c r="A13">
        <v>17</v>
      </c>
      <c r="B13" s="11" t="s">
        <v>109</v>
      </c>
      <c r="F13" s="12"/>
      <c r="G13" s="13">
        <v>1</v>
      </c>
      <c r="H13" s="90" t="s">
        <v>105</v>
      </c>
      <c r="I13" s="23" t="s">
        <v>91</v>
      </c>
      <c r="J13" s="23">
        <v>0</v>
      </c>
      <c r="K13" s="104">
        <v>0</v>
      </c>
      <c r="L13" s="23" t="s">
        <v>91</v>
      </c>
      <c r="M13" s="23" t="s">
        <v>91</v>
      </c>
      <c r="N13" s="23" t="s">
        <v>91</v>
      </c>
      <c r="O13" s="23" t="s">
        <v>91</v>
      </c>
      <c r="P13" s="15">
        <v>17</v>
      </c>
    </row>
    <row r="14" spans="1:16" ht="21" customHeight="1">
      <c r="A14">
        <v>18</v>
      </c>
      <c r="B14" s="11" t="s">
        <v>108</v>
      </c>
      <c r="F14" s="12"/>
      <c r="G14" s="13">
        <v>45</v>
      </c>
      <c r="H14" s="90">
        <v>3672488</v>
      </c>
      <c r="I14" s="104">
        <v>3462502</v>
      </c>
      <c r="J14" s="104">
        <v>97630</v>
      </c>
      <c r="K14" s="104">
        <v>0</v>
      </c>
      <c r="L14" s="104">
        <v>112356</v>
      </c>
      <c r="M14" s="104">
        <v>1895119</v>
      </c>
      <c r="N14" s="104">
        <v>553927</v>
      </c>
      <c r="O14" s="104">
        <v>1589095</v>
      </c>
      <c r="P14" s="15">
        <v>18</v>
      </c>
    </row>
    <row r="15" spans="1:16" ht="21" customHeight="1">
      <c r="A15">
        <v>19</v>
      </c>
      <c r="B15" s="11" t="s">
        <v>107</v>
      </c>
      <c r="F15" s="12"/>
      <c r="G15" s="13">
        <v>4</v>
      </c>
      <c r="H15" s="90">
        <v>73500</v>
      </c>
      <c r="I15" s="104">
        <v>45916</v>
      </c>
      <c r="J15" s="104">
        <v>16573</v>
      </c>
      <c r="K15" s="104">
        <v>0</v>
      </c>
      <c r="L15" s="104">
        <v>11011</v>
      </c>
      <c r="M15" s="104">
        <v>32818</v>
      </c>
      <c r="N15" s="104">
        <v>16697</v>
      </c>
      <c r="O15" s="104">
        <v>38320</v>
      </c>
      <c r="P15" s="15">
        <v>19</v>
      </c>
    </row>
    <row r="16" spans="1:16" ht="21" customHeight="1">
      <c r="A16">
        <v>20</v>
      </c>
      <c r="B16" s="11" t="s">
        <v>106</v>
      </c>
      <c r="F16" s="12"/>
      <c r="G16" s="13">
        <v>1</v>
      </c>
      <c r="H16" s="90" t="s">
        <v>105</v>
      </c>
      <c r="I16" s="23" t="s">
        <v>91</v>
      </c>
      <c r="J16" s="23">
        <v>0</v>
      </c>
      <c r="K16" s="104">
        <v>0</v>
      </c>
      <c r="L16" s="23">
        <v>0</v>
      </c>
      <c r="M16" s="23" t="s">
        <v>91</v>
      </c>
      <c r="N16" s="23" t="s">
        <v>91</v>
      </c>
      <c r="O16" s="23" t="s">
        <v>91</v>
      </c>
      <c r="P16" s="15">
        <v>20</v>
      </c>
    </row>
    <row r="17" spans="1:16" ht="21" customHeight="1">
      <c r="A17">
        <v>21</v>
      </c>
      <c r="B17" s="11" t="s">
        <v>104</v>
      </c>
      <c r="F17" s="12"/>
      <c r="G17" s="13">
        <v>31</v>
      </c>
      <c r="H17" s="83">
        <v>2797795</v>
      </c>
      <c r="I17" s="104">
        <v>1953980</v>
      </c>
      <c r="J17" s="104">
        <v>784578</v>
      </c>
      <c r="K17" s="104">
        <v>0</v>
      </c>
      <c r="L17" s="104">
        <v>59237</v>
      </c>
      <c r="M17" s="104">
        <v>791544</v>
      </c>
      <c r="N17" s="104">
        <v>486754</v>
      </c>
      <c r="O17" s="104">
        <v>1644998</v>
      </c>
      <c r="P17" s="15">
        <v>21</v>
      </c>
    </row>
    <row r="18" spans="1:16" ht="21" customHeight="1">
      <c r="A18">
        <v>22</v>
      </c>
      <c r="B18" s="11" t="s">
        <v>103</v>
      </c>
      <c r="F18" s="12"/>
      <c r="G18" s="13">
        <v>44</v>
      </c>
      <c r="H18" s="83">
        <v>25910000</v>
      </c>
      <c r="I18" s="104">
        <v>23380157</v>
      </c>
      <c r="J18" s="104">
        <v>461418</v>
      </c>
      <c r="K18" s="104">
        <v>108</v>
      </c>
      <c r="L18" s="104">
        <v>2067884</v>
      </c>
      <c r="M18" s="104">
        <v>5958381</v>
      </c>
      <c r="N18" s="104">
        <v>2230754</v>
      </c>
      <c r="O18" s="104">
        <v>19097208</v>
      </c>
      <c r="P18" s="15">
        <v>22</v>
      </c>
    </row>
    <row r="19" spans="1:16" ht="21" customHeight="1">
      <c r="A19">
        <v>23</v>
      </c>
      <c r="B19" s="11" t="s">
        <v>102</v>
      </c>
      <c r="F19" s="12"/>
      <c r="G19" s="13">
        <v>26</v>
      </c>
      <c r="H19" s="83">
        <v>9237097</v>
      </c>
      <c r="I19" s="104">
        <v>8592490</v>
      </c>
      <c r="J19" s="104">
        <v>197760</v>
      </c>
      <c r="K19" s="104">
        <v>0</v>
      </c>
      <c r="L19" s="104">
        <v>446847</v>
      </c>
      <c r="M19" s="104">
        <v>3068448</v>
      </c>
      <c r="N19" s="104">
        <v>861810</v>
      </c>
      <c r="O19" s="104">
        <v>5326642</v>
      </c>
      <c r="P19" s="15">
        <v>23</v>
      </c>
    </row>
    <row r="20" spans="1:16" ht="21" customHeight="1">
      <c r="A20">
        <v>24</v>
      </c>
      <c r="B20" s="11" t="s">
        <v>100</v>
      </c>
      <c r="F20" s="12"/>
      <c r="G20" s="13">
        <v>168</v>
      </c>
      <c r="H20" s="83">
        <v>8015621</v>
      </c>
      <c r="I20" s="104">
        <v>6584829</v>
      </c>
      <c r="J20" s="104">
        <v>1250653</v>
      </c>
      <c r="K20" s="104">
        <v>2007</v>
      </c>
      <c r="L20" s="104">
        <v>177278</v>
      </c>
      <c r="M20" s="104">
        <v>3143587</v>
      </c>
      <c r="N20" s="104">
        <v>1524743</v>
      </c>
      <c r="O20" s="104">
        <v>4519291</v>
      </c>
      <c r="P20" s="15">
        <v>24</v>
      </c>
    </row>
    <row r="21" spans="1:16" ht="21" customHeight="1">
      <c r="A21">
        <v>25</v>
      </c>
      <c r="B21" s="11" t="s">
        <v>99</v>
      </c>
      <c r="F21" s="12"/>
      <c r="G21" s="13">
        <v>61</v>
      </c>
      <c r="H21" s="83">
        <v>5228485</v>
      </c>
      <c r="I21" s="104">
        <v>3988751</v>
      </c>
      <c r="J21" s="104">
        <v>509320</v>
      </c>
      <c r="K21" s="104">
        <v>496662</v>
      </c>
      <c r="L21" s="104">
        <v>233752</v>
      </c>
      <c r="M21" s="104">
        <v>2709881</v>
      </c>
      <c r="N21" s="104">
        <v>1217869</v>
      </c>
      <c r="O21" s="104">
        <v>2702448</v>
      </c>
      <c r="P21" s="15">
        <v>25</v>
      </c>
    </row>
    <row r="22" spans="1:16" ht="21" customHeight="1">
      <c r="A22">
        <v>26</v>
      </c>
      <c r="B22" s="11" t="s">
        <v>98</v>
      </c>
      <c r="F22" s="12"/>
      <c r="G22" s="13">
        <v>122</v>
      </c>
      <c r="H22" s="83">
        <v>8051607</v>
      </c>
      <c r="I22" s="104">
        <v>6826540</v>
      </c>
      <c r="J22" s="104">
        <v>479767</v>
      </c>
      <c r="K22" s="104">
        <v>193721</v>
      </c>
      <c r="L22" s="104">
        <v>551569</v>
      </c>
      <c r="M22" s="104">
        <v>3113973</v>
      </c>
      <c r="N22" s="104">
        <v>1517327</v>
      </c>
      <c r="O22" s="104">
        <v>4637363</v>
      </c>
      <c r="P22" s="15">
        <v>26</v>
      </c>
    </row>
    <row r="23" spans="1:16" ht="21" customHeight="1">
      <c r="A23">
        <v>27</v>
      </c>
      <c r="B23" s="11" t="s">
        <v>97</v>
      </c>
      <c r="F23" s="12"/>
      <c r="G23" s="13">
        <v>13</v>
      </c>
      <c r="H23" s="83">
        <v>829825</v>
      </c>
      <c r="I23" s="104">
        <v>818404</v>
      </c>
      <c r="J23" s="104">
        <v>5924</v>
      </c>
      <c r="K23" s="104">
        <v>4828</v>
      </c>
      <c r="L23" s="104">
        <v>669</v>
      </c>
      <c r="M23" s="104">
        <v>407802</v>
      </c>
      <c r="N23" s="104">
        <v>208285</v>
      </c>
      <c r="O23" s="104">
        <v>389312</v>
      </c>
      <c r="P23" s="15">
        <v>27</v>
      </c>
    </row>
    <row r="24" spans="1:16" ht="21" customHeight="1">
      <c r="A24">
        <v>28</v>
      </c>
      <c r="B24" s="11" t="s">
        <v>96</v>
      </c>
      <c r="F24" s="12"/>
      <c r="G24" s="13">
        <v>14</v>
      </c>
      <c r="H24" s="83">
        <v>2454187</v>
      </c>
      <c r="I24" s="104">
        <v>2100549</v>
      </c>
      <c r="J24" s="104">
        <v>353638</v>
      </c>
      <c r="K24" s="104">
        <v>0</v>
      </c>
      <c r="L24" s="104">
        <v>0</v>
      </c>
      <c r="M24" s="130">
        <v>958363</v>
      </c>
      <c r="N24" s="104">
        <v>499789</v>
      </c>
      <c r="O24" s="104">
        <v>1375480</v>
      </c>
      <c r="P24" s="15">
        <v>28</v>
      </c>
    </row>
    <row r="25" spans="1:16" ht="21" customHeight="1">
      <c r="A25">
        <v>29</v>
      </c>
      <c r="B25" s="11" t="s">
        <v>95</v>
      </c>
      <c r="F25" s="12"/>
      <c r="G25" s="13">
        <v>52</v>
      </c>
      <c r="H25" s="83">
        <v>12691694</v>
      </c>
      <c r="I25" s="104">
        <v>12529631</v>
      </c>
      <c r="J25" s="104">
        <v>117587</v>
      </c>
      <c r="K25" s="104">
        <v>4073</v>
      </c>
      <c r="L25" s="104">
        <v>40354</v>
      </c>
      <c r="M25" s="104">
        <v>3814463</v>
      </c>
      <c r="N25" s="104">
        <v>1845620</v>
      </c>
      <c r="O25" s="104">
        <v>8527351</v>
      </c>
      <c r="P25" s="15">
        <v>29</v>
      </c>
    </row>
    <row r="26" spans="1:16" ht="21" customHeight="1">
      <c r="A26">
        <v>30</v>
      </c>
      <c r="B26" s="11" t="s">
        <v>94</v>
      </c>
      <c r="F26" s="12"/>
      <c r="G26" s="13">
        <v>9</v>
      </c>
      <c r="H26" s="83">
        <v>14372856</v>
      </c>
      <c r="I26" s="104">
        <v>13672930</v>
      </c>
      <c r="J26" s="104">
        <v>104951</v>
      </c>
      <c r="K26" s="104">
        <v>455632</v>
      </c>
      <c r="L26" s="104">
        <v>139343</v>
      </c>
      <c r="M26" s="104">
        <v>6169578</v>
      </c>
      <c r="N26" s="104">
        <v>1925252</v>
      </c>
      <c r="O26" s="104">
        <v>7375137</v>
      </c>
      <c r="P26" s="15">
        <v>30</v>
      </c>
    </row>
    <row r="27" spans="1:16" ht="21" customHeight="1">
      <c r="A27" s="11">
        <v>31</v>
      </c>
      <c r="B27" s="11" t="s">
        <v>93</v>
      </c>
      <c r="C27" s="11"/>
      <c r="D27" s="11"/>
      <c r="E27" s="11"/>
      <c r="F27" s="12"/>
      <c r="G27" s="13">
        <v>29</v>
      </c>
      <c r="H27" s="83">
        <v>11823825</v>
      </c>
      <c r="I27" s="124">
        <v>11610314</v>
      </c>
      <c r="J27" s="124">
        <v>152659</v>
      </c>
      <c r="K27" s="124">
        <v>3367</v>
      </c>
      <c r="L27" s="124">
        <v>57375</v>
      </c>
      <c r="M27" s="124">
        <v>3714665</v>
      </c>
      <c r="N27" s="124">
        <v>1730320</v>
      </c>
      <c r="O27" s="124">
        <v>7706319</v>
      </c>
      <c r="P27" s="15">
        <v>31</v>
      </c>
    </row>
    <row r="28" spans="1:16" ht="21" customHeight="1">
      <c r="A28" s="11">
        <v>32</v>
      </c>
      <c r="B28" s="11" t="s">
        <v>92</v>
      </c>
      <c r="C28" s="11"/>
      <c r="D28" s="11"/>
      <c r="E28" s="11"/>
      <c r="F28" s="12"/>
      <c r="G28" s="16">
        <v>21</v>
      </c>
      <c r="H28" s="75">
        <v>902592</v>
      </c>
      <c r="I28" s="128">
        <v>830513</v>
      </c>
      <c r="J28" s="128">
        <v>28153</v>
      </c>
      <c r="K28" s="129">
        <v>0</v>
      </c>
      <c r="L28" s="128">
        <v>43907</v>
      </c>
      <c r="M28" s="128">
        <v>282350</v>
      </c>
      <c r="N28" s="128">
        <v>165818</v>
      </c>
      <c r="O28" s="127">
        <v>574393</v>
      </c>
      <c r="P28" s="15">
        <v>32</v>
      </c>
    </row>
    <row r="29" spans="1:16" ht="6" customHeight="1" thickBot="1">
      <c r="A29" s="17"/>
      <c r="B29" s="17"/>
      <c r="C29" s="17"/>
      <c r="D29" s="17"/>
      <c r="E29" s="17"/>
      <c r="F29" s="17"/>
      <c r="G29" s="18"/>
      <c r="H29" s="65"/>
      <c r="I29" s="125"/>
      <c r="J29" s="125"/>
      <c r="K29" s="126"/>
      <c r="L29" s="125"/>
      <c r="M29" s="125"/>
      <c r="N29" s="125"/>
      <c r="O29" s="125"/>
      <c r="P29" s="20"/>
    </row>
    <row r="30" spans="1:16" ht="21" customHeight="1" thickTop="1">
      <c r="B30" s="35"/>
      <c r="C30">
        <v>4</v>
      </c>
      <c r="D30" t="s">
        <v>50</v>
      </c>
      <c r="E30">
        <v>9</v>
      </c>
      <c r="F30" s="12" t="s">
        <v>51</v>
      </c>
      <c r="G30" s="60">
        <v>313</v>
      </c>
      <c r="H30" s="60">
        <v>3023552</v>
      </c>
      <c r="I30" s="60">
        <v>2126628</v>
      </c>
      <c r="J30" s="60">
        <v>705444</v>
      </c>
      <c r="K30" s="60">
        <v>31504</v>
      </c>
      <c r="L30" s="60">
        <v>159134</v>
      </c>
      <c r="M30" s="60">
        <v>1339989</v>
      </c>
      <c r="N30" s="60">
        <v>669956</v>
      </c>
      <c r="O30" s="60">
        <v>1588522</v>
      </c>
      <c r="P30" s="15" t="s">
        <v>68</v>
      </c>
    </row>
    <row r="31" spans="1:16" ht="21" customHeight="1">
      <c r="B31" s="35" t="s">
        <v>53</v>
      </c>
      <c r="C31">
        <v>10</v>
      </c>
      <c r="D31" t="s">
        <v>50</v>
      </c>
      <c r="E31">
        <v>19</v>
      </c>
      <c r="F31" s="12" t="s">
        <v>51</v>
      </c>
      <c r="G31" s="60">
        <v>197</v>
      </c>
      <c r="H31" s="60">
        <v>5533356</v>
      </c>
      <c r="I31" s="60">
        <v>4409031</v>
      </c>
      <c r="J31" s="60">
        <v>886638</v>
      </c>
      <c r="K31" s="60">
        <v>24596</v>
      </c>
      <c r="L31" s="60">
        <v>212693</v>
      </c>
      <c r="M31" s="60">
        <v>2170822</v>
      </c>
      <c r="N31" s="60">
        <v>1095518</v>
      </c>
      <c r="O31" s="60">
        <v>3212634</v>
      </c>
      <c r="P31" s="15" t="s">
        <v>88</v>
      </c>
    </row>
    <row r="32" spans="1:16" ht="21" customHeight="1">
      <c r="B32" s="35" t="s">
        <v>55</v>
      </c>
      <c r="C32">
        <v>20</v>
      </c>
      <c r="D32" t="s">
        <v>50</v>
      </c>
      <c r="E32">
        <v>29</v>
      </c>
      <c r="F32" s="12" t="s">
        <v>51</v>
      </c>
      <c r="G32" s="60">
        <v>82</v>
      </c>
      <c r="H32" s="60">
        <v>4012573</v>
      </c>
      <c r="I32" s="60">
        <v>3289537</v>
      </c>
      <c r="J32" s="60">
        <v>508050</v>
      </c>
      <c r="K32" s="60">
        <v>18419</v>
      </c>
      <c r="L32" s="60">
        <v>196258</v>
      </c>
      <c r="M32" s="60">
        <v>1706594</v>
      </c>
      <c r="N32" s="60">
        <v>780711</v>
      </c>
      <c r="O32" s="60">
        <v>2194320</v>
      </c>
      <c r="P32" s="15" t="s">
        <v>87</v>
      </c>
    </row>
    <row r="33" spans="1:17" ht="21" customHeight="1">
      <c r="B33" s="35" t="s">
        <v>57</v>
      </c>
      <c r="C33">
        <v>30</v>
      </c>
      <c r="D33" t="s">
        <v>50</v>
      </c>
      <c r="E33">
        <v>49</v>
      </c>
      <c r="F33" s="12" t="s">
        <v>51</v>
      </c>
      <c r="G33" s="60">
        <v>64</v>
      </c>
      <c r="H33" s="60">
        <v>6729866</v>
      </c>
      <c r="I33" s="60">
        <v>5289908</v>
      </c>
      <c r="J33" s="60">
        <v>530210</v>
      </c>
      <c r="K33" s="60">
        <v>23229</v>
      </c>
      <c r="L33" s="60">
        <v>882206</v>
      </c>
      <c r="M33" s="60">
        <v>2154917</v>
      </c>
      <c r="N33" s="60">
        <v>1122196</v>
      </c>
      <c r="O33" s="60">
        <v>4258680</v>
      </c>
      <c r="P33" s="15" t="s">
        <v>86</v>
      </c>
    </row>
    <row r="34" spans="1:17" ht="21" customHeight="1">
      <c r="B34" s="35" t="s">
        <v>59</v>
      </c>
      <c r="C34">
        <v>50</v>
      </c>
      <c r="D34" t="s">
        <v>50</v>
      </c>
      <c r="E34">
        <v>99</v>
      </c>
      <c r="F34" s="12" t="s">
        <v>51</v>
      </c>
      <c r="G34" s="60">
        <v>66</v>
      </c>
      <c r="H34" s="60">
        <v>15644728</v>
      </c>
      <c r="I34" s="60">
        <v>13767656</v>
      </c>
      <c r="J34" s="60">
        <v>1053066</v>
      </c>
      <c r="K34" s="60">
        <v>161767</v>
      </c>
      <c r="L34" s="60">
        <v>661994</v>
      </c>
      <c r="M34" s="60">
        <v>6729730</v>
      </c>
      <c r="N34" s="60">
        <v>2137597</v>
      </c>
      <c r="O34" s="60">
        <v>8361105</v>
      </c>
      <c r="P34" s="15" t="s">
        <v>85</v>
      </c>
    </row>
    <row r="35" spans="1:17" ht="21" customHeight="1">
      <c r="B35" s="35" t="s">
        <v>61</v>
      </c>
      <c r="C35">
        <v>100</v>
      </c>
      <c r="D35" t="s">
        <v>50</v>
      </c>
      <c r="E35">
        <v>299</v>
      </c>
      <c r="F35" s="12" t="s">
        <v>51</v>
      </c>
      <c r="G35" s="60">
        <v>44</v>
      </c>
      <c r="H35" s="60">
        <v>30918718</v>
      </c>
      <c r="I35" s="60">
        <v>27724925</v>
      </c>
      <c r="J35" s="60">
        <v>1132323</v>
      </c>
      <c r="K35" s="60">
        <v>343843</v>
      </c>
      <c r="L35" s="60">
        <v>1717627</v>
      </c>
      <c r="M35" s="60">
        <v>9711796</v>
      </c>
      <c r="N35" s="60">
        <v>3698348</v>
      </c>
      <c r="O35" s="60">
        <v>19832033</v>
      </c>
      <c r="P35" s="15" t="s">
        <v>83</v>
      </c>
    </row>
    <row r="36" spans="1:17" ht="21" customHeight="1">
      <c r="A36" s="11"/>
      <c r="B36" s="35"/>
      <c r="C36" s="11">
        <v>300</v>
      </c>
      <c r="D36" s="11" t="s">
        <v>50</v>
      </c>
      <c r="E36" s="11">
        <v>499</v>
      </c>
      <c r="F36" s="12" t="s">
        <v>51</v>
      </c>
      <c r="G36" s="124">
        <v>7</v>
      </c>
      <c r="H36" s="124">
        <v>14858270</v>
      </c>
      <c r="I36" s="124">
        <v>14251607</v>
      </c>
      <c r="J36" s="124">
        <v>12647</v>
      </c>
      <c r="K36" s="124">
        <v>101300</v>
      </c>
      <c r="L36" s="60">
        <v>492716</v>
      </c>
      <c r="M36" s="124">
        <v>7209585</v>
      </c>
      <c r="N36" s="124">
        <v>1752146</v>
      </c>
      <c r="O36" s="124">
        <v>6976401</v>
      </c>
      <c r="P36" s="15" t="s">
        <v>82</v>
      </c>
    </row>
    <row r="37" spans="1:17" ht="21" customHeight="1">
      <c r="A37" s="24"/>
      <c r="B37" s="37"/>
      <c r="C37" s="11">
        <v>500</v>
      </c>
      <c r="D37" s="24" t="s">
        <v>65</v>
      </c>
      <c r="E37" s="24"/>
      <c r="F37" s="25"/>
      <c r="G37" s="56">
        <v>10</v>
      </c>
      <c r="H37" s="56">
        <v>50723275</v>
      </c>
      <c r="I37" s="56">
        <v>48640220</v>
      </c>
      <c r="J37" s="56">
        <v>0</v>
      </c>
      <c r="K37" s="56">
        <v>455740</v>
      </c>
      <c r="L37" s="56">
        <v>1627315</v>
      </c>
      <c r="M37" s="56">
        <v>15830443</v>
      </c>
      <c r="N37" s="56">
        <v>6408860</v>
      </c>
      <c r="O37" s="56">
        <v>32653742</v>
      </c>
      <c r="P37" s="27" t="s">
        <v>81</v>
      </c>
    </row>
    <row r="38" spans="1:17" ht="6" customHeight="1">
      <c r="C38" s="4"/>
    </row>
    <row r="39" spans="1:17" ht="21" customHeight="1">
      <c r="A39" s="123"/>
      <c r="B39" s="29" t="s">
        <v>67</v>
      </c>
      <c r="C39">
        <v>4</v>
      </c>
      <c r="D39" t="s">
        <v>50</v>
      </c>
      <c r="E39">
        <v>20</v>
      </c>
      <c r="F39" s="12" t="s">
        <v>51</v>
      </c>
      <c r="G39" s="58">
        <v>516</v>
      </c>
      <c r="H39" s="58">
        <v>8715984</v>
      </c>
      <c r="I39" s="58">
        <v>6685445</v>
      </c>
      <c r="J39" s="58">
        <v>1593282</v>
      </c>
      <c r="K39" s="58">
        <v>56100</v>
      </c>
      <c r="L39" s="58">
        <v>379917</v>
      </c>
      <c r="M39" s="58">
        <v>3575577</v>
      </c>
      <c r="N39" s="58">
        <v>1806835</v>
      </c>
      <c r="O39" s="58">
        <v>4890803</v>
      </c>
      <c r="P39" s="15" t="s">
        <v>68</v>
      </c>
    </row>
    <row r="40" spans="1:17" ht="21" customHeight="1">
      <c r="A40" s="41"/>
      <c r="B40" s="29" t="s">
        <v>69</v>
      </c>
      <c r="C40">
        <v>21</v>
      </c>
      <c r="D40" t="s">
        <v>50</v>
      </c>
      <c r="E40">
        <v>50</v>
      </c>
      <c r="F40" s="12" t="s">
        <v>51</v>
      </c>
      <c r="G40" s="58">
        <v>143</v>
      </c>
      <c r="H40" s="58">
        <v>10795335</v>
      </c>
      <c r="I40" s="58">
        <v>8641067</v>
      </c>
      <c r="J40" s="58">
        <v>1037060</v>
      </c>
      <c r="K40" s="58">
        <v>41648</v>
      </c>
      <c r="L40" s="58">
        <v>1070938</v>
      </c>
      <c r="M40" s="58">
        <v>3888496</v>
      </c>
      <c r="N40" s="58">
        <v>1916059</v>
      </c>
      <c r="O40" s="58">
        <v>6468446</v>
      </c>
      <c r="P40" s="15" t="s">
        <v>80</v>
      </c>
    </row>
    <row r="41" spans="1:17" ht="21" customHeight="1">
      <c r="A41" s="41"/>
      <c r="B41" s="29" t="s">
        <v>71</v>
      </c>
      <c r="C41">
        <v>51</v>
      </c>
      <c r="D41" t="s">
        <v>50</v>
      </c>
      <c r="E41">
        <v>100</v>
      </c>
      <c r="F41" s="12" t="s">
        <v>51</v>
      </c>
      <c r="G41" s="58">
        <v>63</v>
      </c>
      <c r="H41" s="58">
        <v>15432756</v>
      </c>
      <c r="I41" s="58">
        <v>13556248</v>
      </c>
      <c r="J41" s="58">
        <v>1053066</v>
      </c>
      <c r="K41" s="58">
        <v>161767</v>
      </c>
      <c r="L41" s="58">
        <v>661430</v>
      </c>
      <c r="M41" s="58">
        <v>6637979</v>
      </c>
      <c r="N41" s="58">
        <v>2083084</v>
      </c>
      <c r="O41" s="58">
        <v>8256012</v>
      </c>
      <c r="P41" s="15" t="s">
        <v>79</v>
      </c>
    </row>
    <row r="42" spans="1:17" ht="21" customHeight="1">
      <c r="A42" s="41"/>
      <c r="B42" s="29" t="s">
        <v>73</v>
      </c>
      <c r="C42">
        <v>101</v>
      </c>
      <c r="D42" t="s">
        <v>50</v>
      </c>
      <c r="E42">
        <v>300</v>
      </c>
      <c r="F42" s="12" t="s">
        <v>51</v>
      </c>
      <c r="G42" s="58">
        <v>44</v>
      </c>
      <c r="H42" s="58">
        <v>30918718</v>
      </c>
      <c r="I42" s="58">
        <v>27724925</v>
      </c>
      <c r="J42" s="58">
        <v>1132323</v>
      </c>
      <c r="K42" s="58">
        <v>343843</v>
      </c>
      <c r="L42" s="58">
        <v>1717627</v>
      </c>
      <c r="M42" s="58">
        <v>9711796</v>
      </c>
      <c r="N42" s="58">
        <v>3698348</v>
      </c>
      <c r="O42" s="58">
        <v>19832033</v>
      </c>
      <c r="P42" s="15" t="s">
        <v>78</v>
      </c>
    </row>
    <row r="43" spans="1:17" ht="21" customHeight="1">
      <c r="A43" s="34"/>
      <c r="B43" s="29" t="s">
        <v>75</v>
      </c>
      <c r="C43" s="11">
        <v>300</v>
      </c>
      <c r="D43" s="11" t="s">
        <v>65</v>
      </c>
      <c r="E43" s="11"/>
      <c r="F43" s="12"/>
      <c r="G43" s="122">
        <v>17</v>
      </c>
      <c r="H43" s="122">
        <v>65581545</v>
      </c>
      <c r="I43" s="122">
        <v>62891827</v>
      </c>
      <c r="J43" s="122">
        <v>12647</v>
      </c>
      <c r="K43" s="122">
        <v>557040</v>
      </c>
      <c r="L43" s="122">
        <v>2120031</v>
      </c>
      <c r="M43" s="122">
        <v>23040028</v>
      </c>
      <c r="N43" s="122">
        <v>8161006</v>
      </c>
      <c r="O43" s="122">
        <v>39630143</v>
      </c>
      <c r="P43" s="15" t="s">
        <v>77</v>
      </c>
    </row>
    <row r="44" spans="1:17" ht="6" customHeight="1">
      <c r="A44" s="36"/>
      <c r="B44" s="36"/>
      <c r="C44" s="32"/>
      <c r="D44" s="24"/>
      <c r="E44" s="24"/>
      <c r="F44" s="24"/>
      <c r="G44" s="121"/>
      <c r="H44" s="53"/>
      <c r="I44" s="53"/>
      <c r="J44" s="53"/>
      <c r="K44" s="53"/>
      <c r="L44" s="53"/>
      <c r="M44" s="53"/>
      <c r="N44" s="53"/>
      <c r="O44" s="53"/>
      <c r="P44" s="27"/>
      <c r="Q44" s="11"/>
    </row>
    <row r="45" spans="1:17" ht="6" customHeight="1">
      <c r="B45" s="34"/>
      <c r="C45" s="11"/>
      <c r="D45" s="11"/>
      <c r="E45" s="11"/>
      <c r="F45" s="11"/>
      <c r="P45" s="120"/>
    </row>
    <row r="46" spans="1:17" ht="18" customHeight="1">
      <c r="A46" s="119" t="s">
        <v>143</v>
      </c>
      <c r="B46" s="11"/>
      <c r="C46" s="11"/>
      <c r="D46" s="11"/>
      <c r="E46" s="11"/>
      <c r="F46" s="11"/>
    </row>
    <row r="47" spans="1:17">
      <c r="B47" s="11"/>
      <c r="C47" s="11"/>
      <c r="D47" s="11"/>
      <c r="E47" s="11"/>
      <c r="F47" s="11"/>
    </row>
  </sheetData>
  <mergeCells count="6">
    <mergeCell ref="O2:O3"/>
    <mergeCell ref="A1:J1"/>
    <mergeCell ref="A2:F3"/>
    <mergeCell ref="G2:G3"/>
    <mergeCell ref="M2:M3"/>
    <mergeCell ref="N2:N3"/>
  </mergeCells>
  <phoneticPr fontId="2"/>
  <printOptions horizontalCentered="1" verticalCentered="1"/>
  <pageMargins left="0.59055118110236227" right="0.59055118110236227" top="0.78740157480314965" bottom="0.39370078740157483" header="0.51181102362204722" footer="0.19685039370078741"/>
  <pageSetup paperSize="9" scale="91" firstPageNumber="20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9"/>
  <sheetViews>
    <sheetView zoomScale="116" zoomScaleNormal="116" workbookViewId="0">
      <selection sqref="A1:K1"/>
    </sheetView>
  </sheetViews>
  <sheetFormatPr defaultRowHeight="13.5"/>
  <cols>
    <col min="1" max="1" width="4.625" customWidth="1"/>
    <col min="2" max="2" width="10.5" customWidth="1"/>
    <col min="3" max="3" width="5.125" customWidth="1"/>
    <col min="4" max="4" width="3.125" customWidth="1"/>
    <col min="5" max="5" width="5.125" customWidth="1"/>
    <col min="6" max="6" width="3.125" customWidth="1"/>
    <col min="7" max="8" width="9.125" customWidth="1"/>
    <col min="9" max="13" width="13.625" customWidth="1"/>
    <col min="14" max="15" width="12.625" customWidth="1"/>
    <col min="16" max="17" width="11.625" customWidth="1"/>
    <col min="18" max="18" width="5.25" customWidth="1"/>
    <col min="21" max="21" width="11.125" bestFit="1" customWidth="1"/>
  </cols>
  <sheetData>
    <row r="1" spans="1:20" ht="27" customHeight="1">
      <c r="A1" s="223" t="s">
        <v>166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Q1" s="28" t="s">
        <v>130</v>
      </c>
    </row>
    <row r="2" spans="1:20" ht="21" customHeight="1">
      <c r="A2" s="224" t="s">
        <v>1</v>
      </c>
      <c r="B2" s="224"/>
      <c r="C2" s="224"/>
      <c r="D2" s="224"/>
      <c r="E2" s="224"/>
      <c r="F2" s="224"/>
      <c r="G2" s="248" t="s">
        <v>120</v>
      </c>
      <c r="H2" s="250" t="s">
        <v>165</v>
      </c>
      <c r="I2" s="4" t="s">
        <v>152</v>
      </c>
      <c r="J2" s="4"/>
      <c r="K2" s="4"/>
      <c r="L2" s="4"/>
      <c r="M2" s="4"/>
      <c r="N2" s="236" t="s">
        <v>164</v>
      </c>
      <c r="O2" s="250" t="s">
        <v>163</v>
      </c>
      <c r="P2" s="250" t="s">
        <v>162</v>
      </c>
      <c r="Q2" s="250" t="s">
        <v>161</v>
      </c>
      <c r="R2" s="4"/>
    </row>
    <row r="3" spans="1:20" ht="27" customHeight="1">
      <c r="A3" s="228"/>
      <c r="B3" s="228"/>
      <c r="C3" s="228"/>
      <c r="D3" s="228"/>
      <c r="E3" s="228"/>
      <c r="F3" s="228"/>
      <c r="G3" s="249"/>
      <c r="H3" s="249"/>
      <c r="I3" s="132" t="s">
        <v>160</v>
      </c>
      <c r="J3" s="96" t="s">
        <v>159</v>
      </c>
      <c r="K3" s="96" t="s">
        <v>146</v>
      </c>
      <c r="L3" s="131" t="s">
        <v>145</v>
      </c>
      <c r="M3" s="10" t="s">
        <v>144</v>
      </c>
      <c r="N3" s="232"/>
      <c r="O3" s="251"/>
      <c r="P3" s="251"/>
      <c r="Q3" s="251"/>
      <c r="R3" s="95" t="s">
        <v>22</v>
      </c>
    </row>
    <row r="4" spans="1:20" ht="23.25" customHeight="1">
      <c r="B4" t="s">
        <v>23</v>
      </c>
      <c r="F4" s="94"/>
      <c r="G4" s="104">
        <v>470</v>
      </c>
      <c r="H4" s="104">
        <f>SUM(H5:H28)</f>
        <v>30735</v>
      </c>
      <c r="I4" s="104">
        <f>SUM(I5:I28)</f>
        <v>128420786</v>
      </c>
      <c r="J4" s="104">
        <f>SUM(J5:J28)</f>
        <v>117372884</v>
      </c>
      <c r="K4" s="104">
        <f>SUM(K5:K28)</f>
        <v>4122934</v>
      </c>
      <c r="L4" s="104">
        <v>1128894</v>
      </c>
      <c r="M4" s="104">
        <f>SUM(M5:M28)</f>
        <v>5790809</v>
      </c>
      <c r="N4" s="104">
        <f>SUM(N5:N28)</f>
        <v>16995376</v>
      </c>
      <c r="O4" s="104">
        <f>SUM(O5:O28)</f>
        <v>77488915</v>
      </c>
      <c r="P4" s="104">
        <f>SUM(P5:P28)</f>
        <v>3947865</v>
      </c>
      <c r="Q4" s="135">
        <v>553</v>
      </c>
      <c r="R4" s="15" t="s">
        <v>24</v>
      </c>
    </row>
    <row r="5" spans="1:20" ht="21" customHeight="1">
      <c r="A5">
        <v>9</v>
      </c>
      <c r="B5" s="11" t="s">
        <v>117</v>
      </c>
      <c r="F5" s="12"/>
      <c r="G5" s="104">
        <v>26</v>
      </c>
      <c r="H5" s="104">
        <v>1456</v>
      </c>
      <c r="I5" s="104">
        <v>2775359</v>
      </c>
      <c r="J5" s="104">
        <v>2464561</v>
      </c>
      <c r="K5" s="104">
        <v>8675</v>
      </c>
      <c r="L5" s="104">
        <v>0</v>
      </c>
      <c r="M5" s="104">
        <v>302123</v>
      </c>
      <c r="N5" s="104">
        <v>356978</v>
      </c>
      <c r="O5" s="104">
        <v>1241156</v>
      </c>
      <c r="P5" s="104">
        <v>19950</v>
      </c>
      <c r="Q5" s="135">
        <v>245.2</v>
      </c>
      <c r="R5" s="15">
        <v>9</v>
      </c>
      <c r="T5" s="60"/>
    </row>
    <row r="6" spans="1:20" ht="21" customHeight="1">
      <c r="A6">
        <v>10</v>
      </c>
      <c r="B6" s="11" t="s">
        <v>116</v>
      </c>
      <c r="F6" s="12"/>
      <c r="G6" s="104">
        <v>2</v>
      </c>
      <c r="H6" s="104">
        <v>21</v>
      </c>
      <c r="I6" s="23" t="s">
        <v>91</v>
      </c>
      <c r="J6" s="23" t="s">
        <v>91</v>
      </c>
      <c r="K6" s="23" t="s">
        <v>91</v>
      </c>
      <c r="L6" s="23">
        <v>0</v>
      </c>
      <c r="M6" s="23" t="s">
        <v>91</v>
      </c>
      <c r="N6" s="23" t="s">
        <v>91</v>
      </c>
      <c r="O6" s="23" t="s">
        <v>91</v>
      </c>
      <c r="P6" s="104">
        <v>0</v>
      </c>
      <c r="Q6" s="139" t="s">
        <v>91</v>
      </c>
      <c r="R6" s="15">
        <v>10</v>
      </c>
      <c r="T6" s="60"/>
    </row>
    <row r="7" spans="1:20" ht="21" customHeight="1">
      <c r="A7">
        <v>11</v>
      </c>
      <c r="B7" s="11" t="s">
        <v>115</v>
      </c>
      <c r="F7" s="12"/>
      <c r="G7" s="104">
        <v>4</v>
      </c>
      <c r="H7" s="104">
        <v>87</v>
      </c>
      <c r="I7" s="104">
        <v>76706</v>
      </c>
      <c r="J7" s="104">
        <v>73506</v>
      </c>
      <c r="K7" s="104">
        <v>3200</v>
      </c>
      <c r="L7" s="104">
        <v>0</v>
      </c>
      <c r="M7" s="104">
        <v>0</v>
      </c>
      <c r="N7" s="104">
        <v>23347</v>
      </c>
      <c r="O7" s="104">
        <v>49097</v>
      </c>
      <c r="P7" s="104">
        <v>0</v>
      </c>
      <c r="Q7" s="135">
        <v>268.39999999999998</v>
      </c>
      <c r="R7" s="15">
        <v>11</v>
      </c>
      <c r="T7" s="60"/>
    </row>
    <row r="8" spans="1:20" ht="21" customHeight="1">
      <c r="A8">
        <v>12</v>
      </c>
      <c r="B8" s="11" t="s">
        <v>114</v>
      </c>
      <c r="F8" s="12"/>
      <c r="G8" s="104">
        <v>4</v>
      </c>
      <c r="H8" s="104">
        <v>79</v>
      </c>
      <c r="I8" s="23" t="s">
        <v>91</v>
      </c>
      <c r="J8" s="23" t="s">
        <v>91</v>
      </c>
      <c r="K8" s="104">
        <v>0</v>
      </c>
      <c r="L8" s="104">
        <v>0</v>
      </c>
      <c r="M8" s="23" t="s">
        <v>91</v>
      </c>
      <c r="N8" s="23" t="s">
        <v>91</v>
      </c>
      <c r="O8" s="23" t="s">
        <v>91</v>
      </c>
      <c r="P8" s="23">
        <v>0</v>
      </c>
      <c r="Q8" s="139" t="s">
        <v>91</v>
      </c>
      <c r="R8" s="15">
        <v>12</v>
      </c>
      <c r="T8" s="60"/>
    </row>
    <row r="9" spans="1:20" ht="21" customHeight="1">
      <c r="A9">
        <v>13</v>
      </c>
      <c r="B9" s="11" t="s">
        <v>113</v>
      </c>
      <c r="F9" s="12"/>
      <c r="G9" s="104">
        <v>1</v>
      </c>
      <c r="H9" s="104">
        <v>23</v>
      </c>
      <c r="I9" s="23" t="s">
        <v>91</v>
      </c>
      <c r="J9" s="23" t="s">
        <v>91</v>
      </c>
      <c r="K9" s="23" t="s">
        <v>91</v>
      </c>
      <c r="L9" s="104">
        <v>0</v>
      </c>
      <c r="M9" s="23">
        <v>0</v>
      </c>
      <c r="N9" s="23" t="s">
        <v>91</v>
      </c>
      <c r="O9" s="23" t="s">
        <v>91</v>
      </c>
      <c r="P9" s="104">
        <v>0</v>
      </c>
      <c r="Q9" s="139" t="s">
        <v>91</v>
      </c>
      <c r="R9" s="15">
        <v>13</v>
      </c>
      <c r="T9" s="60"/>
    </row>
    <row r="10" spans="1:20" ht="21" customHeight="1">
      <c r="A10">
        <v>14</v>
      </c>
      <c r="B10" s="11" t="s">
        <v>112</v>
      </c>
      <c r="F10" s="12"/>
      <c r="G10" s="104">
        <v>15</v>
      </c>
      <c r="H10" s="104">
        <v>941</v>
      </c>
      <c r="I10" s="104">
        <v>5877796</v>
      </c>
      <c r="J10" s="104">
        <v>5722538</v>
      </c>
      <c r="K10" s="104">
        <v>54420</v>
      </c>
      <c r="L10" s="104">
        <v>0</v>
      </c>
      <c r="M10" s="104">
        <v>96307</v>
      </c>
      <c r="N10" s="104">
        <v>474169</v>
      </c>
      <c r="O10" s="104">
        <v>3620712</v>
      </c>
      <c r="P10" s="104">
        <v>154833</v>
      </c>
      <c r="Q10" s="135">
        <v>503.9</v>
      </c>
      <c r="R10" s="15">
        <v>14</v>
      </c>
      <c r="T10" s="60"/>
    </row>
    <row r="11" spans="1:20" ht="21" customHeight="1">
      <c r="A11">
        <v>15</v>
      </c>
      <c r="B11" s="11" t="s">
        <v>111</v>
      </c>
      <c r="F11" s="12"/>
      <c r="G11" s="104">
        <v>13</v>
      </c>
      <c r="H11" s="104">
        <v>526</v>
      </c>
      <c r="I11" s="104">
        <v>994495</v>
      </c>
      <c r="J11" s="104">
        <v>935701</v>
      </c>
      <c r="K11" s="104">
        <v>55789</v>
      </c>
      <c r="L11" s="104">
        <v>0</v>
      </c>
      <c r="M11" s="104">
        <v>3005</v>
      </c>
      <c r="N11" s="104">
        <v>217037</v>
      </c>
      <c r="O11" s="104">
        <v>469591</v>
      </c>
      <c r="P11" s="104">
        <v>13370</v>
      </c>
      <c r="Q11" s="135">
        <v>412.6</v>
      </c>
      <c r="R11" s="15">
        <v>15</v>
      </c>
      <c r="T11" s="60"/>
    </row>
    <row r="12" spans="1:20" ht="21" customHeight="1">
      <c r="A12">
        <v>16</v>
      </c>
      <c r="B12" s="11" t="s">
        <v>110</v>
      </c>
      <c r="F12" s="12"/>
      <c r="G12" s="104">
        <v>28</v>
      </c>
      <c r="H12" s="104">
        <v>2740</v>
      </c>
      <c r="I12" s="104">
        <v>14888459</v>
      </c>
      <c r="J12" s="104">
        <v>13292747</v>
      </c>
      <c r="K12" s="104">
        <v>72475</v>
      </c>
      <c r="L12" s="104">
        <v>0</v>
      </c>
      <c r="M12" s="104">
        <v>1523237</v>
      </c>
      <c r="N12" s="104">
        <v>1679941</v>
      </c>
      <c r="O12" s="104">
        <v>7743251</v>
      </c>
      <c r="P12" s="104">
        <v>408004</v>
      </c>
      <c r="Q12" s="135">
        <v>613.1</v>
      </c>
      <c r="R12" s="15">
        <v>16</v>
      </c>
      <c r="T12" s="60"/>
    </row>
    <row r="13" spans="1:20" ht="21" customHeight="1">
      <c r="A13">
        <v>17</v>
      </c>
      <c r="B13" s="11" t="s">
        <v>109</v>
      </c>
      <c r="F13" s="12"/>
      <c r="G13" s="104">
        <v>1</v>
      </c>
      <c r="H13" s="104">
        <v>11</v>
      </c>
      <c r="I13" s="23" t="s">
        <v>91</v>
      </c>
      <c r="J13" s="23" t="s">
        <v>91</v>
      </c>
      <c r="K13" s="23" t="s">
        <v>91</v>
      </c>
      <c r="L13" s="23">
        <v>0</v>
      </c>
      <c r="M13" s="23" t="s">
        <v>91</v>
      </c>
      <c r="N13" s="23" t="s">
        <v>91</v>
      </c>
      <c r="O13" s="23" t="s">
        <v>91</v>
      </c>
      <c r="P13" s="23">
        <v>0</v>
      </c>
      <c r="Q13" s="139" t="s">
        <v>91</v>
      </c>
      <c r="R13" s="15">
        <v>17</v>
      </c>
      <c r="T13" s="60"/>
    </row>
    <row r="14" spans="1:20" ht="21" customHeight="1">
      <c r="A14">
        <v>18</v>
      </c>
      <c r="B14" s="11" t="s">
        <v>108</v>
      </c>
      <c r="F14" s="12"/>
      <c r="G14" s="104">
        <v>21</v>
      </c>
      <c r="H14" s="104">
        <v>1084</v>
      </c>
      <c r="I14" s="104">
        <v>3541145</v>
      </c>
      <c r="J14" s="104">
        <v>3364424</v>
      </c>
      <c r="K14" s="104">
        <v>67777</v>
      </c>
      <c r="L14" s="104">
        <v>0</v>
      </c>
      <c r="M14" s="104">
        <v>108944</v>
      </c>
      <c r="N14" s="104">
        <v>515721</v>
      </c>
      <c r="O14" s="104">
        <v>1535447</v>
      </c>
      <c r="P14" s="104">
        <v>73533</v>
      </c>
      <c r="Q14" s="135">
        <v>475.8</v>
      </c>
      <c r="R14" s="15">
        <v>18</v>
      </c>
      <c r="T14" s="60"/>
    </row>
    <row r="15" spans="1:20" ht="21" customHeight="1">
      <c r="A15">
        <v>19</v>
      </c>
      <c r="B15" s="11" t="s">
        <v>107</v>
      </c>
      <c r="F15" s="12"/>
      <c r="G15" s="104">
        <v>2</v>
      </c>
      <c r="H15" s="104">
        <v>24</v>
      </c>
      <c r="I15" s="23" t="s">
        <v>91</v>
      </c>
      <c r="J15" s="23" t="s">
        <v>91</v>
      </c>
      <c r="K15" s="23" t="s">
        <v>91</v>
      </c>
      <c r="L15" s="23" t="s">
        <v>91</v>
      </c>
      <c r="M15" s="23" t="s">
        <v>91</v>
      </c>
      <c r="N15" s="23" t="s">
        <v>91</v>
      </c>
      <c r="O15" s="23" t="s">
        <v>91</v>
      </c>
      <c r="P15" s="104">
        <v>0</v>
      </c>
      <c r="Q15" s="139" t="s">
        <v>91</v>
      </c>
      <c r="R15" s="15">
        <v>19</v>
      </c>
      <c r="T15" s="60"/>
    </row>
    <row r="16" spans="1:20" ht="21" customHeight="1">
      <c r="A16">
        <v>20</v>
      </c>
      <c r="B16" s="11" t="s">
        <v>106</v>
      </c>
      <c r="F16" s="12"/>
      <c r="G16" s="104">
        <v>1</v>
      </c>
      <c r="H16" s="104">
        <v>11</v>
      </c>
      <c r="I16" s="23" t="s">
        <v>91</v>
      </c>
      <c r="J16" s="23" t="s">
        <v>91</v>
      </c>
      <c r="K16" s="23" t="s">
        <v>91</v>
      </c>
      <c r="L16" s="104">
        <v>0</v>
      </c>
      <c r="M16" s="104">
        <v>0</v>
      </c>
      <c r="N16" s="23" t="s">
        <v>91</v>
      </c>
      <c r="O16" s="23" t="s">
        <v>91</v>
      </c>
      <c r="P16" s="104">
        <v>0</v>
      </c>
      <c r="Q16" s="139" t="s">
        <v>91</v>
      </c>
      <c r="R16" s="15">
        <v>20</v>
      </c>
      <c r="T16" s="60"/>
    </row>
    <row r="17" spans="1:21" ht="21" customHeight="1">
      <c r="A17">
        <v>21</v>
      </c>
      <c r="B17" s="11" t="s">
        <v>104</v>
      </c>
      <c r="F17" s="12"/>
      <c r="G17" s="104">
        <v>22</v>
      </c>
      <c r="H17" s="104">
        <v>1061</v>
      </c>
      <c r="I17" s="104">
        <v>2428803</v>
      </c>
      <c r="J17" s="104">
        <v>1593259</v>
      </c>
      <c r="K17" s="104">
        <v>782088</v>
      </c>
      <c r="L17" s="104">
        <v>0</v>
      </c>
      <c r="M17" s="104">
        <v>53456</v>
      </c>
      <c r="N17" s="104">
        <v>446081</v>
      </c>
      <c r="O17" s="104">
        <v>1387046</v>
      </c>
      <c r="P17" s="104">
        <v>326296</v>
      </c>
      <c r="Q17" s="135">
        <v>420.4</v>
      </c>
      <c r="R17" s="15">
        <v>21</v>
      </c>
      <c r="T17" s="60"/>
    </row>
    <row r="18" spans="1:21" ht="21" customHeight="1">
      <c r="A18">
        <v>22</v>
      </c>
      <c r="B18" s="11" t="s">
        <v>103</v>
      </c>
      <c r="F18" s="12"/>
      <c r="G18" s="104">
        <v>33</v>
      </c>
      <c r="H18" s="104">
        <v>3631</v>
      </c>
      <c r="I18" s="104">
        <v>25681983</v>
      </c>
      <c r="J18" s="104">
        <v>23245695</v>
      </c>
      <c r="K18" s="104">
        <v>375773</v>
      </c>
      <c r="L18" s="104">
        <v>108</v>
      </c>
      <c r="M18" s="104">
        <v>2060407</v>
      </c>
      <c r="N18" s="104">
        <v>2203104</v>
      </c>
      <c r="O18" s="104">
        <v>18945937</v>
      </c>
      <c r="P18" s="104">
        <v>797250</v>
      </c>
      <c r="Q18" s="135">
        <v>606.70000000000005</v>
      </c>
      <c r="R18" s="15">
        <v>22</v>
      </c>
      <c r="T18" s="60"/>
    </row>
    <row r="19" spans="1:21" ht="21" customHeight="1">
      <c r="A19">
        <v>23</v>
      </c>
      <c r="B19" s="11" t="s">
        <v>102</v>
      </c>
      <c r="F19" s="12"/>
      <c r="G19" s="104">
        <v>19</v>
      </c>
      <c r="H19" s="104">
        <v>1709</v>
      </c>
      <c r="I19" s="104">
        <v>9171282</v>
      </c>
      <c r="J19" s="104">
        <v>8552142</v>
      </c>
      <c r="K19" s="104">
        <v>172293</v>
      </c>
      <c r="L19" s="104">
        <v>0</v>
      </c>
      <c r="M19" s="104">
        <v>446847</v>
      </c>
      <c r="N19" s="104">
        <v>846336</v>
      </c>
      <c r="O19" s="104">
        <v>5290009</v>
      </c>
      <c r="P19" s="104">
        <v>598926</v>
      </c>
      <c r="Q19" s="135">
        <v>495.2</v>
      </c>
      <c r="R19" s="15">
        <v>23</v>
      </c>
      <c r="T19" s="60"/>
    </row>
    <row r="20" spans="1:21" ht="21" customHeight="1">
      <c r="A20">
        <v>24</v>
      </c>
      <c r="B20" s="11" t="s">
        <v>100</v>
      </c>
      <c r="F20" s="12"/>
      <c r="G20" s="104">
        <v>94</v>
      </c>
      <c r="H20" s="104">
        <v>3057</v>
      </c>
      <c r="I20" s="104">
        <v>7385192</v>
      </c>
      <c r="J20" s="104">
        <v>6236923</v>
      </c>
      <c r="K20" s="104">
        <v>1011820</v>
      </c>
      <c r="L20" s="104">
        <v>2007</v>
      </c>
      <c r="M20" s="104">
        <v>133867</v>
      </c>
      <c r="N20" s="104">
        <v>1362933</v>
      </c>
      <c r="O20" s="104">
        <v>4205732</v>
      </c>
      <c r="P20" s="104">
        <v>135131</v>
      </c>
      <c r="Q20" s="135">
        <v>445.8</v>
      </c>
      <c r="R20" s="15">
        <v>24</v>
      </c>
      <c r="T20" s="60"/>
    </row>
    <row r="21" spans="1:21" ht="21" customHeight="1">
      <c r="A21">
        <v>25</v>
      </c>
      <c r="B21" s="11" t="s">
        <v>99</v>
      </c>
      <c r="F21" s="12"/>
      <c r="G21" s="104">
        <v>29</v>
      </c>
      <c r="H21" s="104">
        <v>1947</v>
      </c>
      <c r="I21" s="23">
        <v>4946591</v>
      </c>
      <c r="J21" s="23">
        <v>3821623</v>
      </c>
      <c r="K21" s="23">
        <v>425229</v>
      </c>
      <c r="L21" s="104">
        <v>473046</v>
      </c>
      <c r="M21" s="23">
        <v>226693</v>
      </c>
      <c r="N21" s="104">
        <v>1145074</v>
      </c>
      <c r="O21" s="104">
        <v>2589159</v>
      </c>
      <c r="P21" s="104">
        <v>104111</v>
      </c>
      <c r="Q21" s="135">
        <v>588.1</v>
      </c>
      <c r="R21" s="15">
        <v>25</v>
      </c>
      <c r="T21" s="60"/>
      <c r="U21" s="60"/>
    </row>
    <row r="22" spans="1:21" ht="21" customHeight="1">
      <c r="A22">
        <v>26</v>
      </c>
      <c r="B22" s="11" t="s">
        <v>98</v>
      </c>
      <c r="F22" s="12"/>
      <c r="G22" s="104">
        <v>62</v>
      </c>
      <c r="H22" s="104">
        <v>2534</v>
      </c>
      <c r="I22" s="104">
        <v>7585638</v>
      </c>
      <c r="J22" s="104">
        <v>6493700</v>
      </c>
      <c r="K22" s="104">
        <v>369191</v>
      </c>
      <c r="L22" s="104">
        <v>185833</v>
      </c>
      <c r="M22" s="104">
        <v>536914</v>
      </c>
      <c r="N22" s="104">
        <v>1386694</v>
      </c>
      <c r="O22" s="104">
        <v>4444652</v>
      </c>
      <c r="P22" s="104">
        <v>114647</v>
      </c>
      <c r="Q22" s="135">
        <v>547.20000000000005</v>
      </c>
      <c r="R22" s="15">
        <v>26</v>
      </c>
      <c r="T22" s="60"/>
    </row>
    <row r="23" spans="1:21" ht="21" customHeight="1">
      <c r="A23">
        <v>27</v>
      </c>
      <c r="B23" s="11" t="s">
        <v>97</v>
      </c>
      <c r="F23" s="12"/>
      <c r="G23" s="104">
        <v>8</v>
      </c>
      <c r="H23" s="104">
        <v>354</v>
      </c>
      <c r="I23" s="104">
        <v>793800</v>
      </c>
      <c r="J23" s="104">
        <v>783945</v>
      </c>
      <c r="K23" s="104">
        <v>4358</v>
      </c>
      <c r="L23" s="104">
        <v>4828</v>
      </c>
      <c r="M23" s="104">
        <v>669</v>
      </c>
      <c r="N23" s="104">
        <v>198161</v>
      </c>
      <c r="O23" s="104">
        <v>378987</v>
      </c>
      <c r="P23" s="104">
        <v>7832</v>
      </c>
      <c r="Q23" s="135">
        <v>559.79999999999995</v>
      </c>
      <c r="R23" s="15">
        <v>27</v>
      </c>
      <c r="T23" s="60"/>
    </row>
    <row r="24" spans="1:21" ht="21" customHeight="1">
      <c r="A24">
        <v>28</v>
      </c>
      <c r="B24" s="11" t="s">
        <v>96</v>
      </c>
      <c r="F24" s="12"/>
      <c r="G24" s="104">
        <v>12</v>
      </c>
      <c r="H24" s="104">
        <v>1116</v>
      </c>
      <c r="I24" s="23" t="s">
        <v>91</v>
      </c>
      <c r="J24" s="23" t="s">
        <v>91</v>
      </c>
      <c r="K24" s="23" t="s">
        <v>91</v>
      </c>
      <c r="L24" s="104">
        <v>0</v>
      </c>
      <c r="M24" s="104">
        <v>0</v>
      </c>
      <c r="N24" s="23" t="s">
        <v>91</v>
      </c>
      <c r="O24" s="23" t="s">
        <v>91</v>
      </c>
      <c r="P24" s="23" t="s">
        <v>91</v>
      </c>
      <c r="Q24" s="139" t="s">
        <v>91</v>
      </c>
      <c r="R24" s="15">
        <v>28</v>
      </c>
      <c r="T24" s="60"/>
    </row>
    <row r="25" spans="1:21" ht="21" customHeight="1">
      <c r="A25">
        <v>29</v>
      </c>
      <c r="B25" s="11" t="s">
        <v>95</v>
      </c>
      <c r="F25" s="12"/>
      <c r="G25" s="104">
        <v>35</v>
      </c>
      <c r="H25" s="104">
        <v>2819</v>
      </c>
      <c r="I25" s="104">
        <v>12575863</v>
      </c>
      <c r="J25" s="104">
        <v>12434097</v>
      </c>
      <c r="K25" s="104">
        <v>100820</v>
      </c>
      <c r="L25" s="104">
        <v>4073</v>
      </c>
      <c r="M25" s="104">
        <v>36824</v>
      </c>
      <c r="N25" s="104">
        <v>1807894</v>
      </c>
      <c r="O25" s="104">
        <v>8474052</v>
      </c>
      <c r="P25" s="104">
        <v>387514</v>
      </c>
      <c r="Q25" s="135">
        <v>641.29999999999995</v>
      </c>
      <c r="R25" s="15">
        <v>29</v>
      </c>
      <c r="T25" s="60"/>
    </row>
    <row r="26" spans="1:21" ht="21" customHeight="1">
      <c r="A26">
        <v>30</v>
      </c>
      <c r="B26" s="11" t="s">
        <v>94</v>
      </c>
      <c r="F26" s="12"/>
      <c r="G26" s="104">
        <v>8</v>
      </c>
      <c r="H26" s="104">
        <v>2571</v>
      </c>
      <c r="I26" s="23" t="s">
        <v>91</v>
      </c>
      <c r="J26" s="23" t="s">
        <v>91</v>
      </c>
      <c r="K26" s="23" t="s">
        <v>91</v>
      </c>
      <c r="L26" s="23" t="s">
        <v>91</v>
      </c>
      <c r="M26" s="23" t="s">
        <v>91</v>
      </c>
      <c r="N26" s="23" t="s">
        <v>91</v>
      </c>
      <c r="O26" s="23" t="s">
        <v>91</v>
      </c>
      <c r="P26" s="23" t="s">
        <v>91</v>
      </c>
      <c r="Q26" s="139" t="s">
        <v>91</v>
      </c>
      <c r="R26" s="15">
        <v>30</v>
      </c>
      <c r="T26" s="60"/>
    </row>
    <row r="27" spans="1:21" ht="21" customHeight="1">
      <c r="A27">
        <v>31</v>
      </c>
      <c r="B27" s="11" t="s">
        <v>93</v>
      </c>
      <c r="F27" s="12"/>
      <c r="G27" s="104">
        <v>20</v>
      </c>
      <c r="H27" s="104">
        <v>2648</v>
      </c>
      <c r="I27" s="104">
        <v>11769033</v>
      </c>
      <c r="J27" s="104">
        <v>11587774</v>
      </c>
      <c r="K27" s="104">
        <v>120407</v>
      </c>
      <c r="L27" s="104">
        <v>3367</v>
      </c>
      <c r="M27" s="104">
        <v>57375</v>
      </c>
      <c r="N27" s="104">
        <v>1712374</v>
      </c>
      <c r="O27" s="104">
        <v>7688814</v>
      </c>
      <c r="P27" s="104">
        <v>390714</v>
      </c>
      <c r="Q27" s="135">
        <v>646.70000000000005</v>
      </c>
      <c r="R27" s="15">
        <v>31</v>
      </c>
      <c r="T27" s="60"/>
    </row>
    <row r="28" spans="1:21" ht="21" customHeight="1">
      <c r="A28" s="11">
        <v>32</v>
      </c>
      <c r="B28" s="11" t="s">
        <v>92</v>
      </c>
      <c r="C28" s="11"/>
      <c r="D28" s="11"/>
      <c r="E28" s="11"/>
      <c r="F28" s="12"/>
      <c r="G28" s="129">
        <v>10</v>
      </c>
      <c r="H28" s="129">
        <v>285</v>
      </c>
      <c r="I28" s="140">
        <v>17928641</v>
      </c>
      <c r="J28" s="140">
        <v>16770249</v>
      </c>
      <c r="K28" s="140">
        <v>498619</v>
      </c>
      <c r="L28" s="140">
        <v>455632</v>
      </c>
      <c r="M28" s="140">
        <v>204141</v>
      </c>
      <c r="N28" s="140">
        <v>2619532</v>
      </c>
      <c r="O28" s="140">
        <v>9425273</v>
      </c>
      <c r="P28" s="140">
        <v>415754</v>
      </c>
      <c r="Q28" s="139" t="s">
        <v>91</v>
      </c>
      <c r="R28" s="15">
        <v>32</v>
      </c>
      <c r="T28" s="60"/>
    </row>
    <row r="29" spans="1:21" ht="6" customHeight="1" thickBot="1">
      <c r="A29" s="17"/>
      <c r="B29" s="17"/>
      <c r="C29" s="17"/>
      <c r="D29" s="17"/>
      <c r="E29" s="17"/>
      <c r="F29" s="17"/>
      <c r="G29" s="138"/>
      <c r="H29" s="126"/>
      <c r="I29" s="137"/>
      <c r="J29" s="137"/>
      <c r="K29" s="137"/>
      <c r="L29" s="126"/>
      <c r="M29" s="137"/>
      <c r="N29" s="137"/>
      <c r="O29" s="137"/>
      <c r="P29" s="137"/>
      <c r="Q29" s="136"/>
      <c r="R29" s="20"/>
      <c r="T29" s="60"/>
    </row>
    <row r="30" spans="1:21" ht="21" customHeight="1" thickTop="1">
      <c r="B30" s="35"/>
      <c r="C30">
        <v>10</v>
      </c>
      <c r="D30" t="s">
        <v>50</v>
      </c>
      <c r="E30">
        <v>19</v>
      </c>
      <c r="F30" s="12" t="s">
        <v>51</v>
      </c>
      <c r="G30" s="104">
        <v>197</v>
      </c>
      <c r="H30" s="104">
        <v>2680</v>
      </c>
      <c r="I30" s="104">
        <v>5533356</v>
      </c>
      <c r="J30" s="104">
        <v>4409031</v>
      </c>
      <c r="K30" s="104">
        <v>886638</v>
      </c>
      <c r="L30" s="104">
        <v>24596</v>
      </c>
      <c r="M30" s="104">
        <v>212693</v>
      </c>
      <c r="N30" s="104">
        <v>1095518</v>
      </c>
      <c r="O30" s="104">
        <v>3212634</v>
      </c>
      <c r="P30" s="104">
        <v>0</v>
      </c>
      <c r="Q30" s="135">
        <v>408.8</v>
      </c>
      <c r="R30" s="15" t="s">
        <v>88</v>
      </c>
      <c r="T30" s="60"/>
    </row>
    <row r="31" spans="1:21" ht="21" customHeight="1">
      <c r="B31" s="35" t="s">
        <v>53</v>
      </c>
      <c r="C31">
        <v>20</v>
      </c>
      <c r="D31" t="s">
        <v>50</v>
      </c>
      <c r="E31">
        <v>29</v>
      </c>
      <c r="F31" s="12" t="s">
        <v>51</v>
      </c>
      <c r="G31" s="104">
        <v>82</v>
      </c>
      <c r="H31" s="104">
        <v>2018</v>
      </c>
      <c r="I31" s="104">
        <v>4012573</v>
      </c>
      <c r="J31" s="104">
        <v>3289537</v>
      </c>
      <c r="K31" s="104">
        <v>508050</v>
      </c>
      <c r="L31" s="104">
        <v>18419</v>
      </c>
      <c r="M31" s="104">
        <v>196258</v>
      </c>
      <c r="N31" s="104">
        <v>780711</v>
      </c>
      <c r="O31" s="104">
        <v>2194320</v>
      </c>
      <c r="P31" s="104">
        <v>0</v>
      </c>
      <c r="Q31" s="135">
        <v>386.9</v>
      </c>
      <c r="R31" s="15" t="s">
        <v>87</v>
      </c>
      <c r="T31" s="60"/>
    </row>
    <row r="32" spans="1:21" ht="21" customHeight="1">
      <c r="B32" s="35" t="s">
        <v>55</v>
      </c>
      <c r="C32">
        <v>30</v>
      </c>
      <c r="D32" t="s">
        <v>50</v>
      </c>
      <c r="E32">
        <v>49</v>
      </c>
      <c r="F32" s="12" t="s">
        <v>51</v>
      </c>
      <c r="G32" s="104">
        <v>64</v>
      </c>
      <c r="H32" s="104">
        <v>2444</v>
      </c>
      <c r="I32" s="104">
        <v>6729866</v>
      </c>
      <c r="J32" s="104">
        <v>5289908</v>
      </c>
      <c r="K32" s="104">
        <v>530210</v>
      </c>
      <c r="L32" s="104">
        <v>23229</v>
      </c>
      <c r="M32" s="104">
        <v>882206</v>
      </c>
      <c r="N32" s="104">
        <v>1122196</v>
      </c>
      <c r="O32" s="104">
        <v>4258680</v>
      </c>
      <c r="P32" s="104">
        <v>174840</v>
      </c>
      <c r="Q32" s="135">
        <v>459.2</v>
      </c>
      <c r="R32" s="15" t="s">
        <v>158</v>
      </c>
      <c r="T32" s="60"/>
    </row>
    <row r="33" spans="1:20" ht="21" customHeight="1">
      <c r="B33" s="35" t="s">
        <v>57</v>
      </c>
      <c r="C33">
        <v>50</v>
      </c>
      <c r="D33" t="s">
        <v>50</v>
      </c>
      <c r="E33">
        <v>99</v>
      </c>
      <c r="F33" s="12" t="s">
        <v>51</v>
      </c>
      <c r="G33" s="104">
        <v>66</v>
      </c>
      <c r="H33" s="104">
        <v>4581</v>
      </c>
      <c r="I33" s="104">
        <v>15644728</v>
      </c>
      <c r="J33" s="104">
        <v>13767656</v>
      </c>
      <c r="K33" s="104">
        <v>1053066</v>
      </c>
      <c r="L33" s="104">
        <v>161767</v>
      </c>
      <c r="M33" s="104">
        <v>661994</v>
      </c>
      <c r="N33" s="104">
        <v>2137597</v>
      </c>
      <c r="O33" s="104">
        <v>8361105</v>
      </c>
      <c r="P33" s="104">
        <v>333346</v>
      </c>
      <c r="Q33" s="135">
        <v>466.6</v>
      </c>
      <c r="R33" s="15" t="s">
        <v>85</v>
      </c>
      <c r="T33" s="60"/>
    </row>
    <row r="34" spans="1:20" ht="21" customHeight="1">
      <c r="B34" s="35" t="s">
        <v>59</v>
      </c>
      <c r="C34">
        <v>100</v>
      </c>
      <c r="D34" t="s">
        <v>50</v>
      </c>
      <c r="E34">
        <v>299</v>
      </c>
      <c r="F34" s="12" t="s">
        <v>51</v>
      </c>
      <c r="G34" s="104">
        <v>44</v>
      </c>
      <c r="H34" s="104">
        <v>7464</v>
      </c>
      <c r="I34" s="104">
        <v>30918718</v>
      </c>
      <c r="J34" s="104">
        <v>27724925</v>
      </c>
      <c r="K34" s="104">
        <v>1132323</v>
      </c>
      <c r="L34" s="104">
        <v>343843</v>
      </c>
      <c r="M34" s="104">
        <v>1717627</v>
      </c>
      <c r="N34" s="104">
        <v>3698348</v>
      </c>
      <c r="O34" s="104">
        <v>19832033</v>
      </c>
      <c r="P34" s="104">
        <v>1065189</v>
      </c>
      <c r="Q34" s="135">
        <v>495.5</v>
      </c>
      <c r="R34" s="15" t="s">
        <v>83</v>
      </c>
      <c r="T34" s="60"/>
    </row>
    <row r="35" spans="1:20" ht="21" customHeight="1">
      <c r="B35" s="35" t="s">
        <v>61</v>
      </c>
      <c r="C35">
        <v>300</v>
      </c>
      <c r="D35" t="s">
        <v>50</v>
      </c>
      <c r="E35">
        <v>499</v>
      </c>
      <c r="F35" s="12" t="s">
        <v>51</v>
      </c>
      <c r="G35" s="104">
        <v>7</v>
      </c>
      <c r="H35" s="104">
        <v>2663</v>
      </c>
      <c r="I35" s="104">
        <v>14858270</v>
      </c>
      <c r="J35" s="104">
        <v>14251607</v>
      </c>
      <c r="K35" s="104">
        <v>12647</v>
      </c>
      <c r="L35" s="104">
        <v>101300</v>
      </c>
      <c r="M35" s="104">
        <v>492716</v>
      </c>
      <c r="N35" s="104">
        <v>1752146</v>
      </c>
      <c r="O35" s="104">
        <v>6976401</v>
      </c>
      <c r="P35" s="104">
        <v>363491</v>
      </c>
      <c r="Q35" s="135">
        <v>658</v>
      </c>
      <c r="R35" s="15" t="s">
        <v>82</v>
      </c>
      <c r="T35" s="60"/>
    </row>
    <row r="36" spans="1:20" ht="21" customHeight="1">
      <c r="A36" s="24"/>
      <c r="B36" s="37"/>
      <c r="C36" s="24">
        <v>500</v>
      </c>
      <c r="D36" s="24" t="s">
        <v>65</v>
      </c>
      <c r="E36" s="24"/>
      <c r="F36" s="25"/>
      <c r="G36" s="134">
        <v>10</v>
      </c>
      <c r="H36" s="134">
        <v>8885</v>
      </c>
      <c r="I36" s="134">
        <v>50723275</v>
      </c>
      <c r="J36" s="134">
        <v>48640220</v>
      </c>
      <c r="K36" s="134">
        <v>0</v>
      </c>
      <c r="L36" s="134">
        <v>455740</v>
      </c>
      <c r="M36" s="134">
        <v>1627315</v>
      </c>
      <c r="N36" s="134">
        <v>6408860</v>
      </c>
      <c r="O36" s="134">
        <v>32653742</v>
      </c>
      <c r="P36" s="134">
        <v>2010999</v>
      </c>
      <c r="Q36" s="133">
        <v>721.3</v>
      </c>
      <c r="R36" s="27" t="s">
        <v>157</v>
      </c>
      <c r="T36" s="60"/>
    </row>
    <row r="37" spans="1:20" ht="6" customHeight="1"/>
    <row r="38" spans="1:20" ht="21" customHeight="1">
      <c r="A38" s="119" t="s">
        <v>156</v>
      </c>
    </row>
    <row r="39" spans="1:20">
      <c r="A39" s="119" t="s">
        <v>155</v>
      </c>
    </row>
  </sheetData>
  <mergeCells count="8">
    <mergeCell ref="P2:P3"/>
    <mergeCell ref="Q2:Q3"/>
    <mergeCell ref="A1:K1"/>
    <mergeCell ref="A2:F3"/>
    <mergeCell ref="G2:G3"/>
    <mergeCell ref="H2:H3"/>
    <mergeCell ref="N2:N3"/>
    <mergeCell ref="O2:O3"/>
  </mergeCells>
  <phoneticPr fontId="2"/>
  <printOptions horizontalCentered="1"/>
  <pageMargins left="0.59055118110236227" right="0.59055118110236227" top="0.78740157480314965" bottom="0.39370078740157483" header="0.51181102362204722" footer="0.19685039370078741"/>
  <pageSetup paperSize="9" firstPageNumber="20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43"/>
  <sheetViews>
    <sheetView zoomScale="116" zoomScaleNormal="116" workbookViewId="0">
      <selection sqref="A1:K1"/>
    </sheetView>
  </sheetViews>
  <sheetFormatPr defaultRowHeight="13.5"/>
  <cols>
    <col min="1" max="1" width="4.625" style="141" customWidth="1"/>
    <col min="2" max="2" width="10.5" style="141" customWidth="1"/>
    <col min="3" max="3" width="5.125" style="141" customWidth="1"/>
    <col min="4" max="4" width="3.125" style="141" customWidth="1"/>
    <col min="5" max="5" width="5.125" style="141" customWidth="1"/>
    <col min="6" max="6" width="3.125" style="141" customWidth="1"/>
    <col min="7" max="7" width="9.375" style="141" bestFit="1" customWidth="1"/>
    <col min="8" max="8" width="15.5" style="141" customWidth="1"/>
    <col min="9" max="9" width="14.125" style="141" customWidth="1"/>
    <col min="10" max="10" width="12.625" style="141" customWidth="1"/>
    <col min="11" max="11" width="11.625" style="141" customWidth="1"/>
    <col min="12" max="12" width="12.625" style="141" customWidth="1"/>
    <col min="13" max="14" width="12.375" style="141" customWidth="1"/>
    <col min="15" max="16" width="13.625" style="141" customWidth="1"/>
    <col min="17" max="18" width="12.375" style="141" customWidth="1"/>
    <col min="19" max="19" width="9.125" customWidth="1"/>
    <col min="20" max="20" width="5.625" customWidth="1"/>
  </cols>
  <sheetData>
    <row r="1" spans="1:21" ht="27" customHeight="1">
      <c r="A1" s="257" t="s">
        <v>187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S1" s="28" t="s">
        <v>130</v>
      </c>
    </row>
    <row r="2" spans="1:21" ht="27" customHeight="1">
      <c r="A2" s="258" t="s">
        <v>1</v>
      </c>
      <c r="B2" s="258"/>
      <c r="C2" s="258"/>
      <c r="D2" s="258"/>
      <c r="E2" s="258"/>
      <c r="F2" s="258"/>
      <c r="G2" s="260" t="s">
        <v>120</v>
      </c>
      <c r="H2" s="150" t="s">
        <v>152</v>
      </c>
      <c r="I2" s="172"/>
      <c r="J2" s="172"/>
      <c r="K2" s="172"/>
      <c r="L2" s="172"/>
      <c r="M2" s="262" t="s">
        <v>186</v>
      </c>
      <c r="N2" s="263"/>
      <c r="O2" s="264" t="s">
        <v>185</v>
      </c>
      <c r="P2" s="252" t="s">
        <v>184</v>
      </c>
      <c r="Q2" s="252" t="s">
        <v>183</v>
      </c>
      <c r="R2" s="252" t="s">
        <v>182</v>
      </c>
      <c r="S2" s="236" t="s">
        <v>181</v>
      </c>
      <c r="T2" s="4"/>
    </row>
    <row r="3" spans="1:21" ht="27" customHeight="1">
      <c r="A3" s="259"/>
      <c r="B3" s="259"/>
      <c r="C3" s="259"/>
      <c r="D3" s="259"/>
      <c r="E3" s="259"/>
      <c r="F3" s="259"/>
      <c r="G3" s="261"/>
      <c r="H3" s="171" t="s">
        <v>148</v>
      </c>
      <c r="I3" s="170" t="s">
        <v>180</v>
      </c>
      <c r="J3" s="170" t="s">
        <v>179</v>
      </c>
      <c r="K3" s="170" t="s">
        <v>178</v>
      </c>
      <c r="L3" s="170" t="s">
        <v>177</v>
      </c>
      <c r="M3" s="169" t="s">
        <v>176</v>
      </c>
      <c r="N3" s="169" t="s">
        <v>175</v>
      </c>
      <c r="O3" s="253"/>
      <c r="P3" s="253"/>
      <c r="Q3" s="253"/>
      <c r="R3" s="253"/>
      <c r="S3" s="242"/>
      <c r="T3" s="95" t="s">
        <v>22</v>
      </c>
    </row>
    <row r="4" spans="1:21" ht="22.5" customHeight="1">
      <c r="B4" s="141" t="s">
        <v>23</v>
      </c>
      <c r="F4" s="168"/>
      <c r="G4" s="166">
        <f t="shared" ref="G4:R4" si="0">SUM(G5:G28)</f>
        <v>191</v>
      </c>
      <c r="H4" s="166">
        <f t="shared" si="0"/>
        <v>118874857</v>
      </c>
      <c r="I4" s="166">
        <f>SUM(I36:I41)</f>
        <v>109674316</v>
      </c>
      <c r="J4" s="166">
        <f t="shared" si="0"/>
        <v>2728246</v>
      </c>
      <c r="K4" s="166">
        <f t="shared" si="0"/>
        <v>1085879</v>
      </c>
      <c r="L4" s="166">
        <f t="shared" si="0"/>
        <v>5381858</v>
      </c>
      <c r="M4" s="166">
        <f t="shared" si="0"/>
        <v>14874024</v>
      </c>
      <c r="N4" s="166">
        <f t="shared" si="0"/>
        <v>16091573</v>
      </c>
      <c r="O4" s="166">
        <f t="shared" si="0"/>
        <v>113620111</v>
      </c>
      <c r="P4" s="166">
        <f t="shared" si="0"/>
        <v>72081961</v>
      </c>
      <c r="Q4" s="166">
        <f t="shared" si="0"/>
        <v>3947865</v>
      </c>
      <c r="R4" s="166">
        <f t="shared" si="0"/>
        <v>41636471</v>
      </c>
      <c r="S4" s="135">
        <v>35.4</v>
      </c>
      <c r="T4" s="15" t="s">
        <v>24</v>
      </c>
      <c r="U4" s="60"/>
    </row>
    <row r="5" spans="1:21" ht="22.5" customHeight="1">
      <c r="A5" s="141">
        <v>9</v>
      </c>
      <c r="B5" s="154" t="s">
        <v>25</v>
      </c>
      <c r="F5" s="147"/>
      <c r="G5" s="166">
        <v>11</v>
      </c>
      <c r="H5" s="166">
        <v>2191815</v>
      </c>
      <c r="I5" s="166">
        <v>1907174</v>
      </c>
      <c r="J5" s="30" t="s">
        <v>26</v>
      </c>
      <c r="K5" s="30" t="s">
        <v>26</v>
      </c>
      <c r="L5" s="166">
        <v>284641</v>
      </c>
      <c r="M5" s="166">
        <v>45096</v>
      </c>
      <c r="N5" s="166">
        <v>39308</v>
      </c>
      <c r="O5" s="166">
        <v>1901386</v>
      </c>
      <c r="P5" s="166">
        <v>895885</v>
      </c>
      <c r="Q5" s="166">
        <v>19950</v>
      </c>
      <c r="R5" s="166">
        <v>1184708</v>
      </c>
      <c r="S5" s="135">
        <v>56.4</v>
      </c>
      <c r="T5" s="15">
        <v>9</v>
      </c>
      <c r="U5" s="60"/>
    </row>
    <row r="6" spans="1:21" ht="22.5" customHeight="1">
      <c r="A6" s="141">
        <v>10</v>
      </c>
      <c r="B6" s="154" t="s">
        <v>27</v>
      </c>
      <c r="F6" s="147"/>
      <c r="G6" s="30" t="s">
        <v>26</v>
      </c>
      <c r="H6" s="30" t="s">
        <v>26</v>
      </c>
      <c r="I6" s="30" t="s">
        <v>26</v>
      </c>
      <c r="J6" s="30" t="s">
        <v>26</v>
      </c>
      <c r="K6" s="30" t="s">
        <v>26</v>
      </c>
      <c r="L6" s="30" t="s">
        <v>26</v>
      </c>
      <c r="M6" s="30" t="s">
        <v>26</v>
      </c>
      <c r="N6" s="30" t="s">
        <v>26</v>
      </c>
      <c r="O6" s="167" t="s">
        <v>26</v>
      </c>
      <c r="P6" s="167" t="s">
        <v>26</v>
      </c>
      <c r="Q6" s="30" t="s">
        <v>26</v>
      </c>
      <c r="R6" s="167" t="s">
        <v>26</v>
      </c>
      <c r="S6" s="139">
        <v>0</v>
      </c>
      <c r="T6" s="15">
        <v>10</v>
      </c>
      <c r="U6" s="60"/>
    </row>
    <row r="7" spans="1:21" ht="22.5" customHeight="1">
      <c r="A7" s="141">
        <v>11</v>
      </c>
      <c r="B7" s="154" t="s">
        <v>28</v>
      </c>
      <c r="F7" s="147"/>
      <c r="G7" s="166">
        <v>1</v>
      </c>
      <c r="H7" s="167" t="s">
        <v>90</v>
      </c>
      <c r="I7" s="167" t="s">
        <v>90</v>
      </c>
      <c r="J7" s="30" t="s">
        <v>26</v>
      </c>
      <c r="K7" s="30" t="s">
        <v>26</v>
      </c>
      <c r="L7" s="30" t="s">
        <v>26</v>
      </c>
      <c r="M7" s="30" t="s">
        <v>26</v>
      </c>
      <c r="N7" s="30" t="s">
        <v>26</v>
      </c>
      <c r="O7" s="167" t="s">
        <v>90</v>
      </c>
      <c r="P7" s="167" t="s">
        <v>90</v>
      </c>
      <c r="Q7" s="30" t="s">
        <v>26</v>
      </c>
      <c r="R7" s="167" t="s">
        <v>90</v>
      </c>
      <c r="S7" s="139" t="s">
        <v>90</v>
      </c>
      <c r="T7" s="15">
        <v>11</v>
      </c>
      <c r="U7" s="60"/>
    </row>
    <row r="8" spans="1:21" ht="22.5" customHeight="1">
      <c r="A8" s="141">
        <v>12</v>
      </c>
      <c r="B8" s="154" t="s">
        <v>29</v>
      </c>
      <c r="F8" s="147"/>
      <c r="G8" s="30" t="s">
        <v>26</v>
      </c>
      <c r="H8" s="30" t="s">
        <v>26</v>
      </c>
      <c r="I8" s="30" t="s">
        <v>26</v>
      </c>
      <c r="J8" s="30" t="s">
        <v>26</v>
      </c>
      <c r="K8" s="30" t="s">
        <v>26</v>
      </c>
      <c r="L8" s="30" t="s">
        <v>26</v>
      </c>
      <c r="M8" s="30" t="s">
        <v>26</v>
      </c>
      <c r="N8" s="30" t="s">
        <v>26</v>
      </c>
      <c r="O8" s="30" t="s">
        <v>26</v>
      </c>
      <c r="P8" s="30" t="s">
        <v>26</v>
      </c>
      <c r="Q8" s="30" t="s">
        <v>26</v>
      </c>
      <c r="R8" s="30" t="s">
        <v>26</v>
      </c>
      <c r="S8" s="104">
        <v>0</v>
      </c>
      <c r="T8" s="15">
        <v>12</v>
      </c>
      <c r="U8" s="60"/>
    </row>
    <row r="9" spans="1:21" ht="22.5" customHeight="1">
      <c r="A9" s="141">
        <v>13</v>
      </c>
      <c r="B9" s="154" t="s">
        <v>30</v>
      </c>
      <c r="F9" s="147"/>
      <c r="G9" s="30" t="s">
        <v>26</v>
      </c>
      <c r="H9" s="30" t="s">
        <v>26</v>
      </c>
      <c r="I9" s="30" t="s">
        <v>26</v>
      </c>
      <c r="J9" s="30" t="s">
        <v>26</v>
      </c>
      <c r="K9" s="30" t="s">
        <v>26</v>
      </c>
      <c r="L9" s="30" t="s">
        <v>26</v>
      </c>
      <c r="M9" s="30" t="s">
        <v>26</v>
      </c>
      <c r="N9" s="30" t="s">
        <v>26</v>
      </c>
      <c r="O9" s="30" t="s">
        <v>26</v>
      </c>
      <c r="P9" s="30" t="s">
        <v>26</v>
      </c>
      <c r="Q9" s="30" t="s">
        <v>26</v>
      </c>
      <c r="R9" s="30" t="s">
        <v>26</v>
      </c>
      <c r="S9" s="104">
        <v>0</v>
      </c>
      <c r="T9" s="15">
        <v>13</v>
      </c>
      <c r="U9" s="60"/>
    </row>
    <row r="10" spans="1:21" ht="22.5" customHeight="1">
      <c r="A10" s="141">
        <v>14</v>
      </c>
      <c r="B10" s="154" t="s">
        <v>31</v>
      </c>
      <c r="F10" s="147"/>
      <c r="G10" s="166">
        <v>6</v>
      </c>
      <c r="H10" s="166">
        <v>5635715</v>
      </c>
      <c r="I10" s="166">
        <v>5575709</v>
      </c>
      <c r="J10" s="166">
        <v>31458</v>
      </c>
      <c r="K10" s="30" t="s">
        <v>26</v>
      </c>
      <c r="L10" s="166">
        <v>24235</v>
      </c>
      <c r="M10" s="166">
        <v>257295</v>
      </c>
      <c r="N10" s="166">
        <v>253235</v>
      </c>
      <c r="O10" s="166">
        <v>5603107</v>
      </c>
      <c r="P10" s="166">
        <v>3497836</v>
      </c>
      <c r="Q10" s="166">
        <v>154833</v>
      </c>
      <c r="R10" s="166">
        <v>1861855</v>
      </c>
      <c r="S10" s="135">
        <v>33.799999999999997</v>
      </c>
      <c r="T10" s="15">
        <v>14</v>
      </c>
      <c r="U10" s="60"/>
    </row>
    <row r="11" spans="1:21" ht="22.5" customHeight="1">
      <c r="A11" s="141">
        <v>15</v>
      </c>
      <c r="B11" s="154" t="s">
        <v>32</v>
      </c>
      <c r="F11" s="147"/>
      <c r="G11" s="166">
        <v>4</v>
      </c>
      <c r="H11" s="166">
        <v>829025</v>
      </c>
      <c r="I11" s="166">
        <v>826505</v>
      </c>
      <c r="J11" s="30" t="s">
        <v>26</v>
      </c>
      <c r="K11" s="30" t="s">
        <v>26</v>
      </c>
      <c r="L11" s="166">
        <v>2520</v>
      </c>
      <c r="M11" s="166">
        <v>36840</v>
      </c>
      <c r="N11" s="166">
        <v>37650</v>
      </c>
      <c r="O11" s="166">
        <v>827315</v>
      </c>
      <c r="P11" s="166">
        <v>387639</v>
      </c>
      <c r="Q11" s="166">
        <v>13370</v>
      </c>
      <c r="R11" s="166">
        <v>399926</v>
      </c>
      <c r="S11" s="135">
        <v>49.9</v>
      </c>
      <c r="T11" s="15">
        <v>15</v>
      </c>
      <c r="U11" s="60"/>
    </row>
    <row r="12" spans="1:21" ht="22.5" customHeight="1">
      <c r="A12" s="141">
        <v>16</v>
      </c>
      <c r="B12" s="154" t="s">
        <v>33</v>
      </c>
      <c r="F12" s="147"/>
      <c r="G12" s="166">
        <v>18</v>
      </c>
      <c r="H12" s="166">
        <v>14189725</v>
      </c>
      <c r="I12" s="166">
        <v>12643638</v>
      </c>
      <c r="J12" s="166">
        <v>54882</v>
      </c>
      <c r="K12" s="30" t="s">
        <v>26</v>
      </c>
      <c r="L12" s="166">
        <v>1491205</v>
      </c>
      <c r="M12" s="166">
        <v>1459465</v>
      </c>
      <c r="N12" s="166">
        <v>1715051</v>
      </c>
      <c r="O12" s="166">
        <v>12954106</v>
      </c>
      <c r="P12" s="166">
        <v>7328050</v>
      </c>
      <c r="Q12" s="166">
        <v>408004</v>
      </c>
      <c r="R12" s="166">
        <v>6346208</v>
      </c>
      <c r="S12" s="135">
        <v>45.1</v>
      </c>
      <c r="T12" s="15">
        <v>16</v>
      </c>
      <c r="U12" s="60"/>
    </row>
    <row r="13" spans="1:21" ht="22.5" customHeight="1">
      <c r="A13" s="141">
        <v>17</v>
      </c>
      <c r="B13" s="154" t="s">
        <v>34</v>
      </c>
      <c r="F13" s="147"/>
      <c r="G13" s="30" t="s">
        <v>26</v>
      </c>
      <c r="H13" s="30" t="s">
        <v>26</v>
      </c>
      <c r="I13" s="30" t="s">
        <v>26</v>
      </c>
      <c r="J13" s="30" t="s">
        <v>26</v>
      </c>
      <c r="K13" s="30" t="s">
        <v>26</v>
      </c>
      <c r="L13" s="30" t="s">
        <v>26</v>
      </c>
      <c r="M13" s="30" t="s">
        <v>26</v>
      </c>
      <c r="N13" s="30" t="s">
        <v>26</v>
      </c>
      <c r="O13" s="30" t="s">
        <v>26</v>
      </c>
      <c r="P13" s="30" t="s">
        <v>26</v>
      </c>
      <c r="Q13" s="30" t="s">
        <v>26</v>
      </c>
      <c r="R13" s="30" t="s">
        <v>26</v>
      </c>
      <c r="S13" s="104">
        <v>0</v>
      </c>
      <c r="T13" s="15">
        <v>17</v>
      </c>
      <c r="U13" s="60"/>
    </row>
    <row r="14" spans="1:21" ht="22.5" customHeight="1">
      <c r="A14" s="141">
        <v>18</v>
      </c>
      <c r="B14" s="154" t="s">
        <v>35</v>
      </c>
      <c r="F14" s="147"/>
      <c r="G14" s="166">
        <v>7</v>
      </c>
      <c r="H14" s="166">
        <v>3196188</v>
      </c>
      <c r="I14" s="166">
        <v>3092162</v>
      </c>
      <c r="J14" s="30" t="s">
        <v>26</v>
      </c>
      <c r="K14" s="30" t="s">
        <v>26</v>
      </c>
      <c r="L14" s="166">
        <v>104026</v>
      </c>
      <c r="M14" s="166">
        <v>290111</v>
      </c>
      <c r="N14" s="166">
        <v>277040</v>
      </c>
      <c r="O14" s="166">
        <v>3079091</v>
      </c>
      <c r="P14" s="166">
        <v>1344310</v>
      </c>
      <c r="Q14" s="166">
        <v>73533</v>
      </c>
      <c r="R14" s="166">
        <v>1678578</v>
      </c>
      <c r="S14" s="135">
        <v>54.2</v>
      </c>
      <c r="T14" s="15">
        <v>18</v>
      </c>
      <c r="U14" s="60"/>
    </row>
    <row r="15" spans="1:21" ht="22.5" customHeight="1">
      <c r="A15" s="141">
        <v>19</v>
      </c>
      <c r="B15" s="154" t="s">
        <v>36</v>
      </c>
      <c r="F15" s="147"/>
      <c r="G15" s="30" t="s">
        <v>26</v>
      </c>
      <c r="H15" s="30" t="s">
        <v>26</v>
      </c>
      <c r="I15" s="30" t="s">
        <v>26</v>
      </c>
      <c r="J15" s="30" t="s">
        <v>26</v>
      </c>
      <c r="K15" s="30" t="s">
        <v>26</v>
      </c>
      <c r="L15" s="30" t="s">
        <v>26</v>
      </c>
      <c r="M15" s="30" t="s">
        <v>26</v>
      </c>
      <c r="N15" s="30" t="s">
        <v>26</v>
      </c>
      <c r="O15" s="30" t="s">
        <v>26</v>
      </c>
      <c r="P15" s="30" t="s">
        <v>26</v>
      </c>
      <c r="Q15" s="30" t="s">
        <v>26</v>
      </c>
      <c r="R15" s="30" t="s">
        <v>26</v>
      </c>
      <c r="S15" s="13" t="s">
        <v>26</v>
      </c>
      <c r="T15" s="15">
        <v>19</v>
      </c>
      <c r="U15" s="60"/>
    </row>
    <row r="16" spans="1:21" ht="22.5" customHeight="1">
      <c r="A16" s="141">
        <v>20</v>
      </c>
      <c r="B16" s="154" t="s">
        <v>37</v>
      </c>
      <c r="F16" s="147"/>
      <c r="G16" s="30" t="s">
        <v>26</v>
      </c>
      <c r="H16" s="30" t="s">
        <v>26</v>
      </c>
      <c r="I16" s="30" t="s">
        <v>26</v>
      </c>
      <c r="J16" s="30" t="s">
        <v>26</v>
      </c>
      <c r="K16" s="30" t="s">
        <v>26</v>
      </c>
      <c r="L16" s="30" t="s">
        <v>26</v>
      </c>
      <c r="M16" s="30" t="s">
        <v>26</v>
      </c>
      <c r="N16" s="30" t="s">
        <v>26</v>
      </c>
      <c r="O16" s="30" t="s">
        <v>26</v>
      </c>
      <c r="P16" s="30" t="s">
        <v>26</v>
      </c>
      <c r="Q16" s="30" t="s">
        <v>26</v>
      </c>
      <c r="R16" s="30" t="s">
        <v>26</v>
      </c>
      <c r="S16" s="13" t="s">
        <v>26</v>
      </c>
      <c r="T16" s="15">
        <v>20</v>
      </c>
      <c r="U16" s="60"/>
    </row>
    <row r="17" spans="1:21" ht="22.5" customHeight="1">
      <c r="A17" s="141">
        <v>21</v>
      </c>
      <c r="B17" s="154" t="s">
        <v>38</v>
      </c>
      <c r="F17" s="147"/>
      <c r="G17" s="141">
        <v>8</v>
      </c>
      <c r="H17" s="141">
        <v>1773344</v>
      </c>
      <c r="I17" s="141">
        <v>1150855</v>
      </c>
      <c r="J17" s="141">
        <v>589646</v>
      </c>
      <c r="K17" s="30" t="s">
        <v>26</v>
      </c>
      <c r="L17" s="141">
        <v>32843</v>
      </c>
      <c r="M17" s="141">
        <v>380318</v>
      </c>
      <c r="N17" s="141">
        <v>403470</v>
      </c>
      <c r="O17" s="141">
        <v>1763653</v>
      </c>
      <c r="P17" s="141">
        <v>990461</v>
      </c>
      <c r="Q17" s="141">
        <v>326296</v>
      </c>
      <c r="R17" s="141">
        <v>446402</v>
      </c>
      <c r="S17" s="146">
        <v>25.3</v>
      </c>
      <c r="T17" s="15">
        <v>21</v>
      </c>
      <c r="U17" s="60"/>
    </row>
    <row r="18" spans="1:21" ht="22.5" customHeight="1">
      <c r="A18" s="141">
        <v>22</v>
      </c>
      <c r="B18" s="154" t="s">
        <v>39</v>
      </c>
      <c r="F18" s="147"/>
      <c r="G18" s="141">
        <v>24</v>
      </c>
      <c r="H18" s="141">
        <v>24895855</v>
      </c>
      <c r="I18" s="141">
        <v>22489220</v>
      </c>
      <c r="J18" s="141">
        <v>365618</v>
      </c>
      <c r="K18" s="141">
        <v>108</v>
      </c>
      <c r="L18" s="141">
        <v>2040909</v>
      </c>
      <c r="M18" s="141">
        <v>2874445</v>
      </c>
      <c r="N18" s="141">
        <v>3200181</v>
      </c>
      <c r="O18" s="141">
        <v>23180574</v>
      </c>
      <c r="P18" s="141">
        <v>18327156</v>
      </c>
      <c r="Q18" s="141">
        <v>797250</v>
      </c>
      <c r="R18" s="141">
        <v>5730683</v>
      </c>
      <c r="S18" s="146">
        <v>23.1</v>
      </c>
      <c r="T18" s="15">
        <v>22</v>
      </c>
      <c r="U18" s="60"/>
    </row>
    <row r="19" spans="1:21" ht="22.5" customHeight="1">
      <c r="A19" s="141">
        <v>23</v>
      </c>
      <c r="B19" s="154" t="s">
        <v>40</v>
      </c>
      <c r="F19" s="147"/>
      <c r="G19" s="141">
        <v>8</v>
      </c>
      <c r="H19" s="141">
        <v>8526135</v>
      </c>
      <c r="I19" s="141">
        <v>8007470</v>
      </c>
      <c r="J19" s="141">
        <v>97126</v>
      </c>
      <c r="K19" s="30" t="s">
        <v>26</v>
      </c>
      <c r="L19" s="141">
        <v>421539</v>
      </c>
      <c r="M19" s="141">
        <v>1839485</v>
      </c>
      <c r="N19" s="141">
        <v>1825762</v>
      </c>
      <c r="O19" s="141">
        <v>8090873</v>
      </c>
      <c r="P19" s="141">
        <v>4969293</v>
      </c>
      <c r="Q19" s="141">
        <v>598926</v>
      </c>
      <c r="R19" s="141">
        <v>2733212</v>
      </c>
      <c r="S19" s="146">
        <v>32.9</v>
      </c>
      <c r="T19" s="15">
        <v>23</v>
      </c>
      <c r="U19" s="60"/>
    </row>
    <row r="20" spans="1:21" ht="22.5" customHeight="1">
      <c r="A20" s="141">
        <v>24</v>
      </c>
      <c r="B20" s="154" t="s">
        <v>41</v>
      </c>
      <c r="F20" s="147"/>
      <c r="G20" s="141">
        <v>30</v>
      </c>
      <c r="H20" s="141">
        <v>5456917</v>
      </c>
      <c r="I20" s="141">
        <v>4842588</v>
      </c>
      <c r="J20" s="141">
        <v>578893</v>
      </c>
      <c r="K20" s="30" t="s">
        <v>26</v>
      </c>
      <c r="L20" s="141">
        <v>35191</v>
      </c>
      <c r="M20" s="141">
        <v>479742</v>
      </c>
      <c r="N20" s="141">
        <v>478784</v>
      </c>
      <c r="O20" s="141">
        <v>5420523</v>
      </c>
      <c r="P20" s="141">
        <v>3191750</v>
      </c>
      <c r="Q20" s="141">
        <v>135131</v>
      </c>
      <c r="R20" s="141">
        <v>1994703</v>
      </c>
      <c r="S20" s="146">
        <v>37.5</v>
      </c>
      <c r="T20" s="15">
        <v>24</v>
      </c>
      <c r="U20" s="60"/>
    </row>
    <row r="21" spans="1:21" ht="22.5" customHeight="1">
      <c r="A21" s="141">
        <v>25</v>
      </c>
      <c r="B21" s="154" t="s">
        <v>42</v>
      </c>
      <c r="F21" s="147"/>
      <c r="G21" s="141">
        <v>12</v>
      </c>
      <c r="H21" s="30">
        <v>4453924</v>
      </c>
      <c r="I21" s="30">
        <v>3422908</v>
      </c>
      <c r="J21" s="30">
        <v>331277</v>
      </c>
      <c r="K21" s="141">
        <v>473046</v>
      </c>
      <c r="L21" s="30">
        <v>226693</v>
      </c>
      <c r="M21" s="141">
        <v>355293</v>
      </c>
      <c r="N21" s="141">
        <v>751593</v>
      </c>
      <c r="O21" s="30">
        <v>4150485</v>
      </c>
      <c r="P21" s="30">
        <v>2346600</v>
      </c>
      <c r="Q21" s="141">
        <v>104111</v>
      </c>
      <c r="R21" s="30">
        <v>2318882</v>
      </c>
      <c r="S21" s="165">
        <v>48.6</v>
      </c>
      <c r="T21" s="15">
        <v>25</v>
      </c>
      <c r="U21" s="60"/>
    </row>
    <row r="22" spans="1:21" ht="22.5" customHeight="1">
      <c r="A22" s="141">
        <v>26</v>
      </c>
      <c r="B22" s="154" t="s">
        <v>43</v>
      </c>
      <c r="F22" s="147"/>
      <c r="G22" s="141">
        <v>21</v>
      </c>
      <c r="H22" s="141">
        <v>6504524</v>
      </c>
      <c r="I22" s="141">
        <v>5683672</v>
      </c>
      <c r="J22" s="141">
        <v>159053</v>
      </c>
      <c r="K22" s="141">
        <v>150503</v>
      </c>
      <c r="L22" s="141">
        <v>511296</v>
      </c>
      <c r="M22" s="141">
        <v>851858</v>
      </c>
      <c r="N22" s="141">
        <v>833529</v>
      </c>
      <c r="O22" s="141">
        <v>5824396</v>
      </c>
      <c r="P22" s="141">
        <v>3864264</v>
      </c>
      <c r="Q22" s="141">
        <v>114647</v>
      </c>
      <c r="R22" s="141">
        <v>2387526</v>
      </c>
      <c r="S22" s="146">
        <v>37.5</v>
      </c>
      <c r="T22" s="15">
        <v>26</v>
      </c>
      <c r="U22" s="60"/>
    </row>
    <row r="23" spans="1:21" ht="22.5" customHeight="1">
      <c r="A23" s="141">
        <v>27</v>
      </c>
      <c r="B23" s="154" t="s">
        <v>44</v>
      </c>
      <c r="F23" s="147"/>
      <c r="G23" s="141">
        <v>5</v>
      </c>
      <c r="H23" s="141">
        <v>701002</v>
      </c>
      <c r="I23" s="141">
        <v>696910</v>
      </c>
      <c r="J23" s="30" t="s">
        <v>26</v>
      </c>
      <c r="K23" s="141">
        <v>3423</v>
      </c>
      <c r="L23" s="141">
        <v>669</v>
      </c>
      <c r="M23" s="141">
        <v>15741</v>
      </c>
      <c r="N23" s="141">
        <v>18009</v>
      </c>
      <c r="O23" s="141">
        <v>699178</v>
      </c>
      <c r="P23" s="141">
        <v>344374</v>
      </c>
      <c r="Q23" s="141">
        <v>7832</v>
      </c>
      <c r="R23" s="141">
        <v>327104</v>
      </c>
      <c r="S23" s="146">
        <v>48.2</v>
      </c>
      <c r="T23" s="15">
        <v>27</v>
      </c>
      <c r="U23" s="60"/>
    </row>
    <row r="24" spans="1:21" ht="22.5" customHeight="1">
      <c r="A24" s="141">
        <v>28</v>
      </c>
      <c r="B24" s="154" t="s">
        <v>45</v>
      </c>
      <c r="F24" s="147"/>
      <c r="G24" s="141">
        <v>9</v>
      </c>
      <c r="H24" s="141">
        <v>2301669</v>
      </c>
      <c r="I24" s="141">
        <v>1959622</v>
      </c>
      <c r="J24" s="141">
        <v>342047</v>
      </c>
      <c r="K24" s="30" t="s">
        <v>26</v>
      </c>
      <c r="L24" s="30" t="s">
        <v>26</v>
      </c>
      <c r="M24" s="141">
        <v>118519</v>
      </c>
      <c r="N24" s="141">
        <v>113786</v>
      </c>
      <c r="O24" s="141">
        <v>2296936</v>
      </c>
      <c r="P24" s="141">
        <v>1295134</v>
      </c>
      <c r="Q24" s="141">
        <v>62003</v>
      </c>
      <c r="R24" s="141">
        <v>887957</v>
      </c>
      <c r="S24" s="146">
        <v>39.6</v>
      </c>
      <c r="T24" s="15">
        <v>28</v>
      </c>
      <c r="U24" s="60"/>
    </row>
    <row r="25" spans="1:21" ht="22.5" customHeight="1">
      <c r="A25" s="141">
        <v>29</v>
      </c>
      <c r="B25" s="154" t="s">
        <v>46</v>
      </c>
      <c r="F25" s="147"/>
      <c r="G25" s="141">
        <v>9</v>
      </c>
      <c r="H25" s="141">
        <v>11970105</v>
      </c>
      <c r="I25" s="141">
        <v>11901364</v>
      </c>
      <c r="J25" s="141">
        <v>36339</v>
      </c>
      <c r="K25" s="30" t="s">
        <v>26</v>
      </c>
      <c r="L25" s="141">
        <v>32402</v>
      </c>
      <c r="M25" s="141">
        <v>1622604</v>
      </c>
      <c r="N25" s="141">
        <v>1884417</v>
      </c>
      <c r="O25" s="141">
        <v>12199516</v>
      </c>
      <c r="P25" s="141">
        <v>8147195</v>
      </c>
      <c r="Q25" s="141">
        <v>387514</v>
      </c>
      <c r="R25" s="141">
        <v>3495384</v>
      </c>
      <c r="S25" s="146">
        <v>29.1</v>
      </c>
      <c r="T25" s="15">
        <v>29</v>
      </c>
      <c r="U25" s="60"/>
    </row>
    <row r="26" spans="1:21" ht="22.5" customHeight="1">
      <c r="A26" s="141">
        <v>30</v>
      </c>
      <c r="B26" s="154" t="s">
        <v>47</v>
      </c>
      <c r="F26" s="147"/>
      <c r="G26" s="141">
        <v>5</v>
      </c>
      <c r="H26" s="162">
        <v>14323119</v>
      </c>
      <c r="I26" s="162">
        <v>13667930</v>
      </c>
      <c r="J26" s="162">
        <v>67281</v>
      </c>
      <c r="K26" s="162">
        <v>455632</v>
      </c>
      <c r="L26" s="164">
        <v>132276</v>
      </c>
      <c r="M26" s="163">
        <v>2671198</v>
      </c>
      <c r="N26" s="163">
        <v>2590602</v>
      </c>
      <c r="O26" s="162">
        <v>13654615</v>
      </c>
      <c r="P26" s="162">
        <v>7358606</v>
      </c>
      <c r="Q26" s="162">
        <v>337639</v>
      </c>
      <c r="R26" s="162">
        <v>6138603</v>
      </c>
      <c r="S26" s="161">
        <v>44.4</v>
      </c>
      <c r="T26" s="15">
        <v>30</v>
      </c>
      <c r="U26" s="60"/>
    </row>
    <row r="27" spans="1:21" ht="22.5" customHeight="1">
      <c r="A27" s="141">
        <v>31</v>
      </c>
      <c r="B27" s="154" t="s">
        <v>48</v>
      </c>
      <c r="F27" s="147"/>
      <c r="G27" s="141">
        <v>9</v>
      </c>
      <c r="H27" s="141">
        <v>11409609</v>
      </c>
      <c r="I27" s="141">
        <v>11320105</v>
      </c>
      <c r="J27" s="141">
        <v>56998</v>
      </c>
      <c r="K27" s="141">
        <v>3167</v>
      </c>
      <c r="L27" s="141">
        <v>29339</v>
      </c>
      <c r="M27" s="141">
        <v>1522109</v>
      </c>
      <c r="N27" s="141">
        <v>1622850</v>
      </c>
      <c r="O27" s="141">
        <v>11477844</v>
      </c>
      <c r="P27" s="141">
        <v>7495710</v>
      </c>
      <c r="Q27" s="141">
        <v>390714</v>
      </c>
      <c r="R27" s="141">
        <v>3524733</v>
      </c>
      <c r="S27" s="146">
        <v>30.9</v>
      </c>
      <c r="T27" s="15">
        <v>31</v>
      </c>
      <c r="U27" s="60"/>
    </row>
    <row r="28" spans="1:21" ht="22.5" customHeight="1">
      <c r="A28" s="154">
        <v>32</v>
      </c>
      <c r="B28" s="154" t="s">
        <v>49</v>
      </c>
      <c r="C28" s="154"/>
      <c r="D28" s="154"/>
      <c r="E28" s="154"/>
      <c r="F28" s="147"/>
      <c r="G28" s="154">
        <v>4</v>
      </c>
      <c r="H28" s="160">
        <v>516186</v>
      </c>
      <c r="I28" s="160">
        <v>486484</v>
      </c>
      <c r="J28" s="141">
        <v>17628</v>
      </c>
      <c r="K28" s="30" t="s">
        <v>26</v>
      </c>
      <c r="L28" s="141">
        <v>12074</v>
      </c>
      <c r="M28" s="141">
        <v>53905</v>
      </c>
      <c r="N28" s="141">
        <v>46306</v>
      </c>
      <c r="O28" s="160">
        <v>496513</v>
      </c>
      <c r="P28" s="160">
        <v>297698</v>
      </c>
      <c r="Q28" s="141">
        <v>16112</v>
      </c>
      <c r="R28" s="160">
        <v>180007</v>
      </c>
      <c r="S28" s="159" t="s">
        <v>90</v>
      </c>
      <c r="T28" s="15">
        <v>32</v>
      </c>
      <c r="U28" s="60"/>
    </row>
    <row r="29" spans="1:21" ht="6" customHeight="1" thickBot="1">
      <c r="A29" s="156"/>
      <c r="B29" s="156"/>
      <c r="C29" s="156"/>
      <c r="D29" s="156"/>
      <c r="E29" s="156"/>
      <c r="F29" s="156"/>
      <c r="G29" s="158"/>
      <c r="H29" s="156"/>
      <c r="I29" s="156"/>
      <c r="J29" s="156"/>
      <c r="K29" s="157"/>
      <c r="L29" s="156"/>
      <c r="M29" s="156"/>
      <c r="N29" s="156"/>
      <c r="O29" s="156"/>
      <c r="P29" s="156"/>
      <c r="Q29" s="156"/>
      <c r="R29" s="156"/>
      <c r="S29" s="155"/>
      <c r="T29" s="20"/>
      <c r="U29" s="60"/>
    </row>
    <row r="30" spans="1:21" ht="20.25" customHeight="1" thickTop="1">
      <c r="B30" s="254" t="s">
        <v>174</v>
      </c>
      <c r="C30" s="141">
        <v>30</v>
      </c>
      <c r="D30" s="141" t="s">
        <v>50</v>
      </c>
      <c r="E30" s="141">
        <v>49</v>
      </c>
      <c r="F30" s="147" t="s">
        <v>51</v>
      </c>
      <c r="G30" s="141">
        <v>64</v>
      </c>
      <c r="H30" s="141">
        <v>6729866</v>
      </c>
      <c r="I30" s="141">
        <v>5289908</v>
      </c>
      <c r="J30" s="141">
        <v>530210</v>
      </c>
      <c r="K30" s="141">
        <v>23229</v>
      </c>
      <c r="L30" s="141">
        <v>882206</v>
      </c>
      <c r="M30" s="141">
        <v>548503</v>
      </c>
      <c r="N30" s="141">
        <v>544044</v>
      </c>
      <c r="O30" s="141">
        <v>5815659</v>
      </c>
      <c r="P30" s="141">
        <v>4258680</v>
      </c>
      <c r="Q30" s="141">
        <v>174840</v>
      </c>
      <c r="R30" s="141">
        <v>2154917</v>
      </c>
      <c r="S30" s="146">
        <v>32.700000000000003</v>
      </c>
      <c r="T30" s="15" t="s">
        <v>86</v>
      </c>
    </row>
    <row r="31" spans="1:21" ht="20.25" customHeight="1">
      <c r="B31" s="255"/>
      <c r="C31" s="141">
        <v>50</v>
      </c>
      <c r="D31" s="141" t="s">
        <v>50</v>
      </c>
      <c r="E31" s="141">
        <v>99</v>
      </c>
      <c r="F31" s="147" t="s">
        <v>51</v>
      </c>
      <c r="G31" s="141">
        <v>66</v>
      </c>
      <c r="H31" s="141">
        <v>15644728</v>
      </c>
      <c r="I31" s="141">
        <v>13767656</v>
      </c>
      <c r="J31" s="141">
        <v>1053066</v>
      </c>
      <c r="K31" s="141">
        <v>161767</v>
      </c>
      <c r="L31" s="141">
        <v>661994</v>
      </c>
      <c r="M31" s="141">
        <v>1193700</v>
      </c>
      <c r="N31" s="141">
        <v>1355181</v>
      </c>
      <c r="O31" s="141">
        <v>14982203</v>
      </c>
      <c r="P31" s="141">
        <v>8361105</v>
      </c>
      <c r="Q31" s="141">
        <v>333346</v>
      </c>
      <c r="R31" s="141">
        <v>6729730</v>
      </c>
      <c r="S31" s="146">
        <v>43.6</v>
      </c>
      <c r="T31" s="15" t="s">
        <v>85</v>
      </c>
    </row>
    <row r="32" spans="1:21" ht="20.25" customHeight="1">
      <c r="B32" s="255"/>
      <c r="C32" s="141">
        <v>100</v>
      </c>
      <c r="D32" s="141" t="s">
        <v>50</v>
      </c>
      <c r="E32" s="141">
        <v>299</v>
      </c>
      <c r="F32" s="147" t="s">
        <v>51</v>
      </c>
      <c r="G32" s="141">
        <v>44</v>
      </c>
      <c r="H32" s="141">
        <v>30918718</v>
      </c>
      <c r="I32" s="141">
        <v>27724925</v>
      </c>
      <c r="J32" s="141">
        <v>1132323</v>
      </c>
      <c r="K32" s="141">
        <v>343843</v>
      </c>
      <c r="L32" s="141">
        <v>1717627</v>
      </c>
      <c r="M32" s="141">
        <v>3003313</v>
      </c>
      <c r="N32" s="141">
        <v>3334413</v>
      </c>
      <c r="O32" s="141">
        <v>29188348</v>
      </c>
      <c r="P32" s="141">
        <v>19832033</v>
      </c>
      <c r="Q32" s="141">
        <v>1065189</v>
      </c>
      <c r="R32" s="141">
        <v>9711796</v>
      </c>
      <c r="S32" s="146">
        <v>31.7</v>
      </c>
      <c r="T32" s="15" t="s">
        <v>83</v>
      </c>
    </row>
    <row r="33" spans="1:20" ht="20.25" customHeight="1">
      <c r="B33" s="255"/>
      <c r="C33" s="141">
        <v>300</v>
      </c>
      <c r="D33" s="141" t="s">
        <v>50</v>
      </c>
      <c r="E33" s="141">
        <v>499</v>
      </c>
      <c r="F33" s="147" t="s">
        <v>51</v>
      </c>
      <c r="G33" s="141">
        <v>7</v>
      </c>
      <c r="H33" s="141">
        <v>14858270</v>
      </c>
      <c r="I33" s="141">
        <v>14251607</v>
      </c>
      <c r="J33" s="141">
        <v>12647</v>
      </c>
      <c r="K33" s="141">
        <v>101300</v>
      </c>
      <c r="L33" s="141">
        <v>492716</v>
      </c>
      <c r="M33" s="141">
        <v>1373379</v>
      </c>
      <c r="N33" s="141">
        <v>1482296</v>
      </c>
      <c r="O33" s="141">
        <v>14373171</v>
      </c>
      <c r="P33" s="141">
        <v>6976401</v>
      </c>
      <c r="Q33" s="141">
        <v>363491</v>
      </c>
      <c r="R33" s="141">
        <v>7209585</v>
      </c>
      <c r="S33" s="146">
        <v>49.6</v>
      </c>
      <c r="T33" s="15" t="s">
        <v>82</v>
      </c>
    </row>
    <row r="34" spans="1:20" ht="20.25" customHeight="1">
      <c r="A34" s="154"/>
      <c r="B34" s="255"/>
      <c r="C34" s="154">
        <v>500</v>
      </c>
      <c r="D34" s="154" t="s">
        <v>65</v>
      </c>
      <c r="E34" s="154"/>
      <c r="F34" s="147"/>
      <c r="G34" s="154">
        <v>10</v>
      </c>
      <c r="H34" s="154">
        <v>50723275</v>
      </c>
      <c r="I34" s="154">
        <v>48640220</v>
      </c>
      <c r="J34" s="31" t="s">
        <v>26</v>
      </c>
      <c r="K34" s="154">
        <v>455740</v>
      </c>
      <c r="L34" s="154">
        <v>1627315</v>
      </c>
      <c r="M34" s="154">
        <v>8755129</v>
      </c>
      <c r="N34" s="154">
        <v>9375639</v>
      </c>
      <c r="O34" s="154">
        <v>49260730</v>
      </c>
      <c r="P34" s="154">
        <v>32653742</v>
      </c>
      <c r="Q34" s="154">
        <v>2010999</v>
      </c>
      <c r="R34" s="154">
        <v>15830443</v>
      </c>
      <c r="S34" s="153">
        <v>31.4</v>
      </c>
      <c r="T34" s="15" t="s">
        <v>66</v>
      </c>
    </row>
    <row r="35" spans="1:20" s="11" customFormat="1" ht="6" customHeight="1">
      <c r="A35" s="150"/>
      <c r="B35" s="152"/>
      <c r="C35" s="150"/>
      <c r="D35" s="150"/>
      <c r="E35" s="150"/>
      <c r="F35" s="150"/>
      <c r="G35" s="150"/>
      <c r="H35" s="150"/>
      <c r="I35" s="150"/>
      <c r="J35" s="151"/>
      <c r="K35" s="150"/>
      <c r="L35" s="150"/>
      <c r="M35" s="150"/>
      <c r="N35" s="150"/>
      <c r="O35" s="150"/>
      <c r="P35" s="150"/>
      <c r="Q35" s="150"/>
      <c r="R35" s="150"/>
      <c r="S35" s="149"/>
      <c r="T35" s="148"/>
    </row>
    <row r="36" spans="1:20" ht="20.25" customHeight="1">
      <c r="B36" s="254" t="s">
        <v>173</v>
      </c>
      <c r="D36" s="141" t="s">
        <v>140</v>
      </c>
      <c r="F36" s="147"/>
      <c r="G36" s="141">
        <v>47</v>
      </c>
      <c r="H36" s="141">
        <v>30230526</v>
      </c>
      <c r="I36" s="141">
        <v>28257459</v>
      </c>
      <c r="J36" s="141">
        <v>853331</v>
      </c>
      <c r="K36" s="141">
        <v>74286</v>
      </c>
      <c r="L36" s="141">
        <v>1045450</v>
      </c>
      <c r="M36" s="141">
        <v>5199474</v>
      </c>
      <c r="N36" s="141">
        <v>5526399</v>
      </c>
      <c r="O36" s="141">
        <v>29437715</v>
      </c>
      <c r="P36" s="141">
        <v>19006644</v>
      </c>
      <c r="Q36" s="141">
        <v>1523326</v>
      </c>
      <c r="R36" s="141">
        <v>9547273</v>
      </c>
      <c r="S36" s="146">
        <v>31.7</v>
      </c>
      <c r="T36" s="15" t="s">
        <v>172</v>
      </c>
    </row>
    <row r="37" spans="1:20" ht="20.25" customHeight="1">
      <c r="B37" s="255"/>
      <c r="D37" s="141" t="s">
        <v>139</v>
      </c>
      <c r="F37" s="147"/>
      <c r="G37" s="141">
        <v>74</v>
      </c>
      <c r="H37" s="141">
        <v>31398225</v>
      </c>
      <c r="I37" s="141">
        <v>28577138</v>
      </c>
      <c r="J37" s="141">
        <v>945595</v>
      </c>
      <c r="K37" s="141">
        <v>133885</v>
      </c>
      <c r="L37" s="141">
        <v>1737294</v>
      </c>
      <c r="M37" s="141">
        <v>2372720</v>
      </c>
      <c r="N37" s="141">
        <v>2538506</v>
      </c>
      <c r="O37" s="141">
        <v>29688519</v>
      </c>
      <c r="P37" s="141">
        <v>19350917</v>
      </c>
      <c r="Q37" s="141">
        <v>946324</v>
      </c>
      <c r="R37" s="141">
        <v>10572160</v>
      </c>
      <c r="S37" s="146">
        <v>34.200000000000003</v>
      </c>
      <c r="T37" s="15" t="s">
        <v>171</v>
      </c>
    </row>
    <row r="38" spans="1:20" ht="20.25" customHeight="1">
      <c r="B38" s="255"/>
      <c r="D38" s="141" t="s">
        <v>138</v>
      </c>
      <c r="F38" s="147"/>
      <c r="G38" s="141">
        <v>32</v>
      </c>
      <c r="H38" s="141">
        <v>17465821</v>
      </c>
      <c r="I38" s="141">
        <v>14794549</v>
      </c>
      <c r="J38" s="141">
        <v>488551</v>
      </c>
      <c r="K38" s="141">
        <v>391380</v>
      </c>
      <c r="L38" s="141">
        <v>1791096</v>
      </c>
      <c r="M38" s="141">
        <v>2009299</v>
      </c>
      <c r="N38" s="141">
        <v>2302260</v>
      </c>
      <c r="O38" s="141">
        <v>15576061</v>
      </c>
      <c r="P38" s="141">
        <v>10497703</v>
      </c>
      <c r="Q38" s="141">
        <v>481086</v>
      </c>
      <c r="R38" s="141">
        <v>6379112</v>
      </c>
      <c r="S38" s="146">
        <v>36.799999999999997</v>
      </c>
      <c r="T38" s="15" t="s">
        <v>170</v>
      </c>
    </row>
    <row r="39" spans="1:20" ht="20.25" customHeight="1">
      <c r="B39" s="255"/>
      <c r="D39" s="141" t="s">
        <v>137</v>
      </c>
      <c r="F39" s="147"/>
      <c r="G39" s="141">
        <v>16</v>
      </c>
      <c r="H39" s="141">
        <v>5475824</v>
      </c>
      <c r="I39" s="141">
        <v>5085317</v>
      </c>
      <c r="J39" s="141">
        <v>89246</v>
      </c>
      <c r="K39" s="141">
        <v>428</v>
      </c>
      <c r="L39" s="141">
        <v>300833</v>
      </c>
      <c r="M39" s="141">
        <v>425110</v>
      </c>
      <c r="N39" s="141">
        <v>341580</v>
      </c>
      <c r="O39" s="141">
        <v>5091033</v>
      </c>
      <c r="P39" s="141">
        <v>3540723</v>
      </c>
      <c r="Q39" s="141">
        <v>101592</v>
      </c>
      <c r="R39" s="141">
        <v>1637563</v>
      </c>
      <c r="S39" s="146">
        <v>31</v>
      </c>
      <c r="T39" s="15" t="s">
        <v>169</v>
      </c>
    </row>
    <row r="40" spans="1:20" ht="20.25" customHeight="1">
      <c r="B40" s="255"/>
      <c r="D40" s="141" t="s">
        <v>136</v>
      </c>
      <c r="F40" s="147"/>
      <c r="G40" s="141">
        <v>3</v>
      </c>
      <c r="H40" s="141">
        <v>969037</v>
      </c>
      <c r="I40" s="141">
        <v>883056</v>
      </c>
      <c r="J40" s="141">
        <v>7546</v>
      </c>
      <c r="K40" s="141">
        <v>24284</v>
      </c>
      <c r="L40" s="141">
        <v>54151</v>
      </c>
      <c r="M40" s="141">
        <v>71940</v>
      </c>
      <c r="N40" s="141">
        <v>65156</v>
      </c>
      <c r="O40" s="141">
        <v>883818</v>
      </c>
      <c r="P40" s="141">
        <v>543754</v>
      </c>
      <c r="Q40" s="141">
        <v>8809</v>
      </c>
      <c r="R40" s="141">
        <v>408379</v>
      </c>
      <c r="S40" s="146">
        <v>42.5</v>
      </c>
      <c r="T40" s="15" t="s">
        <v>168</v>
      </c>
    </row>
    <row r="41" spans="1:20" ht="20.25" customHeight="1">
      <c r="A41" s="144"/>
      <c r="B41" s="256"/>
      <c r="C41" s="144"/>
      <c r="D41" s="144" t="s">
        <v>135</v>
      </c>
      <c r="E41" s="144"/>
      <c r="F41" s="145"/>
      <c r="G41" s="144">
        <v>19</v>
      </c>
      <c r="H41" s="144">
        <v>33335424</v>
      </c>
      <c r="I41" s="144">
        <v>32076797</v>
      </c>
      <c r="J41" s="144">
        <v>343977</v>
      </c>
      <c r="K41" s="144">
        <v>461616</v>
      </c>
      <c r="L41" s="144">
        <v>453034</v>
      </c>
      <c r="M41" s="144">
        <v>4795481</v>
      </c>
      <c r="N41" s="144">
        <v>5317672</v>
      </c>
      <c r="O41" s="144">
        <v>32942965</v>
      </c>
      <c r="P41" s="144">
        <v>19142220</v>
      </c>
      <c r="Q41" s="144">
        <v>886728</v>
      </c>
      <c r="R41" s="144">
        <v>13091984</v>
      </c>
      <c r="S41" s="143">
        <v>39.5</v>
      </c>
      <c r="T41" s="27" t="s">
        <v>167</v>
      </c>
    </row>
    <row r="42" spans="1:20" ht="9" customHeight="1"/>
    <row r="43" spans="1:20" ht="15" customHeight="1">
      <c r="A43" s="142" t="s">
        <v>143</v>
      </c>
    </row>
  </sheetData>
  <mergeCells count="11">
    <mergeCell ref="A1:K1"/>
    <mergeCell ref="A2:F3"/>
    <mergeCell ref="G2:G3"/>
    <mergeCell ref="M2:N2"/>
    <mergeCell ref="O2:O3"/>
    <mergeCell ref="R2:R3"/>
    <mergeCell ref="S2:S3"/>
    <mergeCell ref="B30:B34"/>
    <mergeCell ref="B36:B41"/>
    <mergeCell ref="P2:P3"/>
    <mergeCell ref="Q2:Q3"/>
  </mergeCells>
  <phoneticPr fontId="2"/>
  <printOptions horizontalCentered="1"/>
  <pageMargins left="0.59055118110236227" right="0.59055118110236227" top="0.78740157480314965" bottom="0.39370078740157483" header="0.51181102362204722" footer="0.19685039370078741"/>
  <pageSetup paperSize="9" scale="87" firstPageNumber="30" fitToWidth="2" orientation="portrait" r:id="rId1"/>
  <headerFooter alignWithMargins="0"/>
  <colBreaks count="1" manualBreakCount="1">
    <brk id="11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U43"/>
  <sheetViews>
    <sheetView zoomScale="116" zoomScaleNormal="116" workbookViewId="0">
      <selection sqref="A1:K1"/>
    </sheetView>
  </sheetViews>
  <sheetFormatPr defaultRowHeight="13.5"/>
  <cols>
    <col min="1" max="1" width="4.625" customWidth="1"/>
    <col min="2" max="2" width="10.5" customWidth="1"/>
    <col min="3" max="3" width="5.125" customWidth="1"/>
    <col min="4" max="4" width="3.125" customWidth="1"/>
    <col min="5" max="5" width="5.125" customWidth="1"/>
    <col min="6" max="6" width="3.125" customWidth="1"/>
    <col min="7" max="7" width="9.375" customWidth="1"/>
    <col min="8" max="11" width="12.625" customWidth="1"/>
    <col min="12" max="12" width="11.375" bestFit="1" customWidth="1"/>
    <col min="13" max="13" width="11.25" customWidth="1"/>
    <col min="14" max="14" width="12.375" customWidth="1"/>
    <col min="15" max="15" width="11.375" bestFit="1" customWidth="1"/>
    <col min="16" max="16" width="12.375" customWidth="1"/>
    <col min="17" max="17" width="12.5" customWidth="1"/>
    <col min="18" max="20" width="8.625" customWidth="1"/>
    <col min="21" max="21" width="5" customWidth="1"/>
  </cols>
  <sheetData>
    <row r="1" spans="1:21" ht="27" customHeight="1">
      <c r="A1" s="223" t="s">
        <v>205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T1" s="28" t="s">
        <v>204</v>
      </c>
    </row>
    <row r="2" spans="1:21" ht="21" customHeight="1">
      <c r="A2" s="224" t="s">
        <v>1</v>
      </c>
      <c r="B2" s="224"/>
      <c r="C2" s="224"/>
      <c r="D2" s="224"/>
      <c r="E2" s="224"/>
      <c r="F2" s="225"/>
      <c r="G2" s="248" t="s">
        <v>120</v>
      </c>
      <c r="H2" s="250" t="s">
        <v>203</v>
      </c>
      <c r="I2" s="184" t="s">
        <v>202</v>
      </c>
      <c r="J2" s="183" t="s">
        <v>201</v>
      </c>
      <c r="K2" s="33"/>
      <c r="L2" s="33"/>
      <c r="M2" s="33"/>
      <c r="N2" s="33"/>
      <c r="O2" s="33"/>
      <c r="P2" s="33"/>
      <c r="Q2" s="250" t="s">
        <v>200</v>
      </c>
      <c r="R2" s="250" t="s">
        <v>199</v>
      </c>
      <c r="S2" s="250" t="s">
        <v>198</v>
      </c>
      <c r="T2" s="236" t="s">
        <v>197</v>
      </c>
      <c r="U2" s="4"/>
    </row>
    <row r="3" spans="1:21" ht="27" customHeight="1">
      <c r="A3" s="228"/>
      <c r="B3" s="228"/>
      <c r="C3" s="228"/>
      <c r="D3" s="228"/>
      <c r="E3" s="228"/>
      <c r="F3" s="229"/>
      <c r="G3" s="249"/>
      <c r="H3" s="249"/>
      <c r="I3" s="182" t="s">
        <v>196</v>
      </c>
      <c r="J3" s="181" t="s">
        <v>195</v>
      </c>
      <c r="K3" s="96" t="s">
        <v>194</v>
      </c>
      <c r="L3" s="96" t="s">
        <v>193</v>
      </c>
      <c r="M3" s="96" t="s">
        <v>192</v>
      </c>
      <c r="N3" s="96" t="s">
        <v>191</v>
      </c>
      <c r="O3" s="114" t="s">
        <v>190</v>
      </c>
      <c r="P3" s="180" t="s">
        <v>189</v>
      </c>
      <c r="Q3" s="249"/>
      <c r="R3" s="251"/>
      <c r="S3" s="251"/>
      <c r="T3" s="237"/>
      <c r="U3" s="95" t="s">
        <v>22</v>
      </c>
    </row>
    <row r="4" spans="1:21" ht="23.25" customHeight="1">
      <c r="B4" t="s">
        <v>23</v>
      </c>
      <c r="F4" s="12"/>
      <c r="G4" s="60">
        <v>191</v>
      </c>
      <c r="H4" s="60">
        <f t="shared" ref="H4:Q4" si="0">SUM(H5:H28)</f>
        <v>26037</v>
      </c>
      <c r="I4" s="60">
        <f t="shared" si="0"/>
        <v>87201108</v>
      </c>
      <c r="J4" s="60">
        <f t="shared" si="0"/>
        <v>72081961</v>
      </c>
      <c r="K4" s="60">
        <f t="shared" si="0"/>
        <v>55233714</v>
      </c>
      <c r="L4" s="60">
        <f t="shared" si="0"/>
        <v>1956689</v>
      </c>
      <c r="M4" s="60">
        <f t="shared" si="0"/>
        <v>2311659</v>
      </c>
      <c r="N4" s="60">
        <f t="shared" si="0"/>
        <v>7269110</v>
      </c>
      <c r="O4" s="60">
        <f t="shared" si="0"/>
        <v>1717355</v>
      </c>
      <c r="P4" s="60">
        <f t="shared" si="0"/>
        <v>3593434</v>
      </c>
      <c r="Q4" s="60">
        <f t="shared" si="0"/>
        <v>15119147</v>
      </c>
      <c r="R4" s="146">
        <v>61.3</v>
      </c>
      <c r="S4" s="146">
        <v>12.8</v>
      </c>
      <c r="T4" s="146">
        <v>580.70000000000005</v>
      </c>
      <c r="U4" s="15" t="s">
        <v>24</v>
      </c>
    </row>
    <row r="5" spans="1:21" ht="22.5" customHeight="1">
      <c r="A5">
        <v>9</v>
      </c>
      <c r="B5" s="11" t="s">
        <v>25</v>
      </c>
      <c r="F5" s="12"/>
      <c r="G5" s="60">
        <v>11</v>
      </c>
      <c r="H5" s="60">
        <v>1204</v>
      </c>
      <c r="I5" s="104">
        <v>1180390</v>
      </c>
      <c r="J5" s="104">
        <v>895885</v>
      </c>
      <c r="K5" s="104">
        <v>580170</v>
      </c>
      <c r="L5" s="104">
        <v>6370</v>
      </c>
      <c r="M5" s="104">
        <v>21125</v>
      </c>
      <c r="N5" s="104">
        <v>24631</v>
      </c>
      <c r="O5" s="104">
        <v>1052</v>
      </c>
      <c r="P5" s="104">
        <v>262537</v>
      </c>
      <c r="Q5" s="104">
        <v>284505</v>
      </c>
      <c r="R5" s="135">
        <v>42.7</v>
      </c>
      <c r="S5" s="135">
        <v>13.5</v>
      </c>
      <c r="T5" s="135">
        <v>236.3</v>
      </c>
      <c r="U5" s="15">
        <v>9</v>
      </c>
    </row>
    <row r="6" spans="1:21" ht="22.5" customHeight="1">
      <c r="A6">
        <v>10</v>
      </c>
      <c r="B6" s="11" t="s">
        <v>27</v>
      </c>
      <c r="F6" s="12"/>
      <c r="G6" s="60">
        <v>0</v>
      </c>
      <c r="H6" s="60">
        <v>0</v>
      </c>
      <c r="I6" s="23">
        <v>0</v>
      </c>
      <c r="J6" s="23">
        <v>0</v>
      </c>
      <c r="K6" s="23">
        <v>0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Q6" s="23">
        <v>0</v>
      </c>
      <c r="R6" s="139">
        <v>0</v>
      </c>
      <c r="S6" s="139">
        <v>0</v>
      </c>
      <c r="T6" s="139">
        <v>0</v>
      </c>
      <c r="U6" s="15">
        <v>10</v>
      </c>
    </row>
    <row r="7" spans="1:21" ht="22.5" customHeight="1">
      <c r="A7">
        <v>11</v>
      </c>
      <c r="B7" s="11" t="s">
        <v>28</v>
      </c>
      <c r="F7" s="12"/>
      <c r="G7" s="60">
        <v>1</v>
      </c>
      <c r="H7" s="23">
        <v>33</v>
      </c>
      <c r="I7" s="23" t="s">
        <v>90</v>
      </c>
      <c r="J7" s="23" t="s">
        <v>90</v>
      </c>
      <c r="K7" s="23" t="s">
        <v>90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23" t="s">
        <v>90</v>
      </c>
      <c r="R7" s="221" t="s">
        <v>368</v>
      </c>
      <c r="S7" s="222" t="s">
        <v>369</v>
      </c>
      <c r="T7" s="222" t="s">
        <v>369</v>
      </c>
      <c r="U7" s="15">
        <v>11</v>
      </c>
    </row>
    <row r="8" spans="1:21" ht="22.5" customHeight="1">
      <c r="A8">
        <v>12</v>
      </c>
      <c r="B8" s="11" t="s">
        <v>29</v>
      </c>
      <c r="F8" s="12"/>
      <c r="G8" s="60">
        <v>0</v>
      </c>
      <c r="H8" s="60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35">
        <v>0</v>
      </c>
      <c r="S8" s="135">
        <v>0</v>
      </c>
      <c r="T8" s="135">
        <v>0</v>
      </c>
      <c r="U8" s="15">
        <v>12</v>
      </c>
    </row>
    <row r="9" spans="1:21" ht="22.5" customHeight="1">
      <c r="A9">
        <v>13</v>
      </c>
      <c r="B9" s="11" t="s">
        <v>30</v>
      </c>
      <c r="F9" s="12"/>
      <c r="G9" s="60">
        <v>0</v>
      </c>
      <c r="H9" s="60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35">
        <v>0</v>
      </c>
      <c r="S9" s="135">
        <v>0</v>
      </c>
      <c r="T9" s="135">
        <v>0</v>
      </c>
      <c r="U9" s="15">
        <v>13</v>
      </c>
    </row>
    <row r="10" spans="1:21" ht="22.5" customHeight="1">
      <c r="A10">
        <v>14</v>
      </c>
      <c r="B10" s="11" t="s">
        <v>31</v>
      </c>
      <c r="F10" s="12"/>
      <c r="G10" s="60">
        <v>6</v>
      </c>
      <c r="H10" s="60">
        <v>768</v>
      </c>
      <c r="I10" s="104">
        <v>3924706</v>
      </c>
      <c r="J10" s="104">
        <v>3497836</v>
      </c>
      <c r="K10" s="104">
        <v>2850469</v>
      </c>
      <c r="L10" s="104">
        <v>433067</v>
      </c>
      <c r="M10" s="104">
        <v>67221</v>
      </c>
      <c r="N10" s="104">
        <v>58397</v>
      </c>
      <c r="O10" s="104">
        <v>74337</v>
      </c>
      <c r="P10" s="104">
        <v>14345</v>
      </c>
      <c r="Q10" s="104">
        <v>426870</v>
      </c>
      <c r="R10" s="135">
        <v>63.4</v>
      </c>
      <c r="S10" s="135">
        <v>7.7</v>
      </c>
      <c r="T10" s="135">
        <v>555.79999999999995</v>
      </c>
      <c r="U10" s="15">
        <v>14</v>
      </c>
    </row>
    <row r="11" spans="1:21" ht="22.5" customHeight="1">
      <c r="A11">
        <v>15</v>
      </c>
      <c r="B11" s="11" t="s">
        <v>32</v>
      </c>
      <c r="F11" s="12"/>
      <c r="G11" s="60">
        <v>4</v>
      </c>
      <c r="H11" s="60">
        <v>382</v>
      </c>
      <c r="I11" s="104">
        <v>557514</v>
      </c>
      <c r="J11" s="104">
        <v>387639</v>
      </c>
      <c r="K11" s="104">
        <v>171752</v>
      </c>
      <c r="L11" s="104">
        <v>248</v>
      </c>
      <c r="M11" s="104">
        <v>7197</v>
      </c>
      <c r="N11" s="104">
        <v>201550</v>
      </c>
      <c r="O11" s="104">
        <v>6892</v>
      </c>
      <c r="P11" s="104">
        <v>0</v>
      </c>
      <c r="Q11" s="104">
        <v>169875</v>
      </c>
      <c r="R11" s="135">
        <v>48.4</v>
      </c>
      <c r="S11" s="135">
        <v>21.2</v>
      </c>
      <c r="T11" s="135">
        <v>444.7</v>
      </c>
      <c r="U11" s="15">
        <v>15</v>
      </c>
    </row>
    <row r="12" spans="1:21" ht="22.5" customHeight="1">
      <c r="A12">
        <v>16</v>
      </c>
      <c r="B12" s="11" t="s">
        <v>33</v>
      </c>
      <c r="F12" s="12"/>
      <c r="G12" s="60">
        <v>18</v>
      </c>
      <c r="H12" s="60">
        <v>2547</v>
      </c>
      <c r="I12" s="104">
        <v>8912590</v>
      </c>
      <c r="J12" s="104">
        <v>7328050</v>
      </c>
      <c r="K12" s="104">
        <v>5397617</v>
      </c>
      <c r="L12" s="104">
        <v>292375</v>
      </c>
      <c r="M12" s="104">
        <v>177725</v>
      </c>
      <c r="N12" s="104">
        <v>276586</v>
      </c>
      <c r="O12" s="104">
        <v>70358</v>
      </c>
      <c r="P12" s="104">
        <v>1113389</v>
      </c>
      <c r="Q12" s="104">
        <v>1584540</v>
      </c>
      <c r="R12" s="135">
        <v>52</v>
      </c>
      <c r="S12" s="135">
        <v>11.3</v>
      </c>
      <c r="T12" s="135">
        <v>622.1</v>
      </c>
      <c r="U12" s="15">
        <v>16</v>
      </c>
    </row>
    <row r="13" spans="1:21" ht="22.5" customHeight="1">
      <c r="A13">
        <v>17</v>
      </c>
      <c r="B13" s="11" t="s">
        <v>34</v>
      </c>
      <c r="F13" s="12"/>
      <c r="G13" s="60">
        <v>0</v>
      </c>
      <c r="H13" s="60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35">
        <v>0</v>
      </c>
      <c r="S13" s="135">
        <v>0</v>
      </c>
      <c r="T13" s="135">
        <v>0</v>
      </c>
      <c r="U13" s="15">
        <v>17</v>
      </c>
    </row>
    <row r="14" spans="1:21" ht="22.5" customHeight="1">
      <c r="A14">
        <v>18</v>
      </c>
      <c r="B14" s="11" t="s">
        <v>35</v>
      </c>
      <c r="F14" s="12"/>
      <c r="G14" s="60">
        <v>7</v>
      </c>
      <c r="H14" s="60">
        <v>863</v>
      </c>
      <c r="I14" s="104">
        <v>1783513</v>
      </c>
      <c r="J14" s="104">
        <v>1344310</v>
      </c>
      <c r="K14" s="104">
        <v>1080270</v>
      </c>
      <c r="L14" s="104">
        <v>61850</v>
      </c>
      <c r="M14" s="104">
        <v>71387</v>
      </c>
      <c r="N14" s="104">
        <v>55257</v>
      </c>
      <c r="O14" s="104">
        <v>4992</v>
      </c>
      <c r="P14" s="104">
        <v>70554</v>
      </c>
      <c r="Q14" s="104">
        <v>439203</v>
      </c>
      <c r="R14" s="135">
        <v>43.4</v>
      </c>
      <c r="S14" s="135">
        <v>14.2</v>
      </c>
      <c r="T14" s="135">
        <v>508.9</v>
      </c>
      <c r="U14" s="15">
        <v>18</v>
      </c>
    </row>
    <row r="15" spans="1:21" ht="22.5" customHeight="1">
      <c r="A15">
        <v>19</v>
      </c>
      <c r="B15" s="11" t="s">
        <v>36</v>
      </c>
      <c r="F15" s="12"/>
      <c r="G15" s="60">
        <v>0</v>
      </c>
      <c r="H15" s="60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35">
        <v>0</v>
      </c>
      <c r="S15" s="135">
        <v>0</v>
      </c>
      <c r="T15" s="135">
        <v>0</v>
      </c>
      <c r="U15" s="15">
        <v>19</v>
      </c>
    </row>
    <row r="16" spans="1:21" ht="22.5" customHeight="1">
      <c r="A16">
        <v>20</v>
      </c>
      <c r="B16" s="11" t="s">
        <v>37</v>
      </c>
      <c r="F16" s="12"/>
      <c r="G16" s="60">
        <v>0</v>
      </c>
      <c r="H16" s="60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35">
        <v>0</v>
      </c>
      <c r="S16" s="135">
        <v>0</v>
      </c>
      <c r="T16" s="135">
        <v>0</v>
      </c>
      <c r="U16" s="15">
        <v>20</v>
      </c>
    </row>
    <row r="17" spans="1:21" ht="22.5" customHeight="1">
      <c r="A17">
        <v>21</v>
      </c>
      <c r="B17" s="11" t="s">
        <v>38</v>
      </c>
      <c r="F17" s="12"/>
      <c r="G17" s="60">
        <v>8</v>
      </c>
      <c r="H17" s="60">
        <v>823</v>
      </c>
      <c r="I17" s="104">
        <v>1339633</v>
      </c>
      <c r="J17" s="104">
        <v>990461</v>
      </c>
      <c r="K17" s="104">
        <v>585975</v>
      </c>
      <c r="L17" s="104">
        <v>71358</v>
      </c>
      <c r="M17" s="104">
        <v>153110</v>
      </c>
      <c r="N17" s="104">
        <v>103098</v>
      </c>
      <c r="O17" s="104">
        <v>47368</v>
      </c>
      <c r="P17" s="104">
        <v>29552</v>
      </c>
      <c r="Q17" s="104">
        <v>349172</v>
      </c>
      <c r="R17" s="135">
        <v>56.2</v>
      </c>
      <c r="S17" s="135">
        <v>19.8</v>
      </c>
      <c r="T17" s="135">
        <v>424.3</v>
      </c>
      <c r="U17" s="15">
        <v>21</v>
      </c>
    </row>
    <row r="18" spans="1:21" ht="22.5" customHeight="1">
      <c r="A18">
        <v>22</v>
      </c>
      <c r="B18" s="11" t="s">
        <v>39</v>
      </c>
      <c r="F18" s="12"/>
      <c r="G18" s="60">
        <v>24</v>
      </c>
      <c r="H18" s="60">
        <v>3484</v>
      </c>
      <c r="I18" s="104">
        <v>20464260</v>
      </c>
      <c r="J18" s="104">
        <v>18327156</v>
      </c>
      <c r="K18" s="104">
        <v>14608930</v>
      </c>
      <c r="L18" s="104">
        <v>651426</v>
      </c>
      <c r="M18" s="104">
        <v>566513</v>
      </c>
      <c r="N18" s="104">
        <v>497540</v>
      </c>
      <c r="O18" s="104">
        <v>504060</v>
      </c>
      <c r="P18" s="104">
        <v>1498687</v>
      </c>
      <c r="Q18" s="104">
        <v>2137104</v>
      </c>
      <c r="R18" s="135">
        <v>73.7</v>
      </c>
      <c r="S18" s="135">
        <v>8.6</v>
      </c>
      <c r="T18" s="135">
        <v>613.4</v>
      </c>
      <c r="U18" s="15">
        <v>22</v>
      </c>
    </row>
    <row r="19" spans="1:21" ht="22.5" customHeight="1">
      <c r="A19">
        <v>23</v>
      </c>
      <c r="B19" s="11" t="s">
        <v>40</v>
      </c>
      <c r="F19" s="12"/>
      <c r="G19" s="60">
        <v>8</v>
      </c>
      <c r="H19" s="60">
        <v>1529</v>
      </c>
      <c r="I19" s="104">
        <v>5742218</v>
      </c>
      <c r="J19" s="104">
        <v>4969293</v>
      </c>
      <c r="K19" s="104">
        <v>3466515</v>
      </c>
      <c r="L19" s="104">
        <v>252637</v>
      </c>
      <c r="M19" s="104">
        <v>726649</v>
      </c>
      <c r="N19" s="104">
        <v>191123</v>
      </c>
      <c r="O19" s="104">
        <v>9793</v>
      </c>
      <c r="P19" s="104">
        <v>322576</v>
      </c>
      <c r="Q19" s="104">
        <v>772925</v>
      </c>
      <c r="R19" s="135">
        <v>59.9</v>
      </c>
      <c r="S19" s="135">
        <v>9.3000000000000007</v>
      </c>
      <c r="T19" s="135">
        <v>505.5</v>
      </c>
      <c r="U19" s="15">
        <v>23</v>
      </c>
    </row>
    <row r="20" spans="1:21" ht="22.5" customHeight="1">
      <c r="A20">
        <v>24</v>
      </c>
      <c r="B20" s="11" t="s">
        <v>41</v>
      </c>
      <c r="F20" s="12"/>
      <c r="G20" s="60">
        <v>30</v>
      </c>
      <c r="H20" s="60">
        <v>1914</v>
      </c>
      <c r="I20" s="104">
        <v>4102827</v>
      </c>
      <c r="J20" s="104">
        <v>3191750</v>
      </c>
      <c r="K20" s="104">
        <v>2041028</v>
      </c>
      <c r="L20" s="104">
        <v>65001</v>
      </c>
      <c r="M20" s="104">
        <v>77430</v>
      </c>
      <c r="N20" s="104">
        <v>920467</v>
      </c>
      <c r="O20" s="104">
        <v>59272</v>
      </c>
      <c r="P20" s="104">
        <v>28552</v>
      </c>
      <c r="Q20" s="104">
        <v>911077</v>
      </c>
      <c r="R20" s="135">
        <v>60</v>
      </c>
      <c r="S20" s="135">
        <v>17.100000000000001</v>
      </c>
      <c r="T20" s="135">
        <v>476</v>
      </c>
      <c r="U20" s="15">
        <v>24</v>
      </c>
    </row>
    <row r="21" spans="1:21" ht="22.5" customHeight="1">
      <c r="A21">
        <v>25</v>
      </c>
      <c r="B21" s="11" t="s">
        <v>42</v>
      </c>
      <c r="F21" s="12"/>
      <c r="G21" s="60">
        <v>12</v>
      </c>
      <c r="H21" s="60">
        <v>1697</v>
      </c>
      <c r="I21" s="23">
        <v>3383950</v>
      </c>
      <c r="J21" s="23">
        <v>2346600</v>
      </c>
      <c r="K21" s="23">
        <v>1613377</v>
      </c>
      <c r="L21" s="23">
        <v>12479</v>
      </c>
      <c r="M21" s="23">
        <v>44169</v>
      </c>
      <c r="N21" s="23">
        <v>468138</v>
      </c>
      <c r="O21" s="23">
        <v>21658</v>
      </c>
      <c r="P21" s="23">
        <v>186779</v>
      </c>
      <c r="Q21" s="104">
        <v>1037350</v>
      </c>
      <c r="R21" s="139">
        <v>49.2</v>
      </c>
      <c r="S21" s="139">
        <v>21.7</v>
      </c>
      <c r="T21" s="135">
        <v>611.29999999999995</v>
      </c>
      <c r="U21" s="15">
        <v>25</v>
      </c>
    </row>
    <row r="22" spans="1:21" ht="22.5" customHeight="1">
      <c r="A22">
        <v>26</v>
      </c>
      <c r="B22" s="11" t="s">
        <v>43</v>
      </c>
      <c r="F22" s="12"/>
      <c r="G22" s="60">
        <v>21</v>
      </c>
      <c r="H22" s="60">
        <v>1907</v>
      </c>
      <c r="I22" s="104">
        <v>4980528</v>
      </c>
      <c r="J22" s="104">
        <v>3864264</v>
      </c>
      <c r="K22" s="104">
        <v>1976626</v>
      </c>
      <c r="L22" s="104">
        <v>53634</v>
      </c>
      <c r="M22" s="104">
        <v>75242</v>
      </c>
      <c r="N22" s="104">
        <v>1515451</v>
      </c>
      <c r="O22" s="104">
        <v>210015</v>
      </c>
      <c r="P22" s="104">
        <v>33296</v>
      </c>
      <c r="Q22" s="104">
        <v>1116264</v>
      </c>
      <c r="R22" s="135">
        <v>60.7</v>
      </c>
      <c r="S22" s="135">
        <v>17.5</v>
      </c>
      <c r="T22" s="135">
        <v>585.4</v>
      </c>
      <c r="U22" s="15">
        <v>26</v>
      </c>
    </row>
    <row r="23" spans="1:21" ht="22.5" customHeight="1">
      <c r="A23">
        <v>27</v>
      </c>
      <c r="B23" s="11" t="s">
        <v>44</v>
      </c>
      <c r="F23" s="12"/>
      <c r="G23" s="60">
        <v>5</v>
      </c>
      <c r="H23" s="60">
        <v>298</v>
      </c>
      <c r="I23" s="104">
        <v>513841</v>
      </c>
      <c r="J23" s="104">
        <v>344374</v>
      </c>
      <c r="K23" s="104">
        <v>308290</v>
      </c>
      <c r="L23" s="104">
        <v>240</v>
      </c>
      <c r="M23" s="104">
        <v>2507</v>
      </c>
      <c r="N23" s="104">
        <v>28096</v>
      </c>
      <c r="O23" s="104">
        <v>4634</v>
      </c>
      <c r="P23" s="104">
        <v>607</v>
      </c>
      <c r="Q23" s="104">
        <v>169467</v>
      </c>
      <c r="R23" s="135">
        <v>50.7</v>
      </c>
      <c r="S23" s="135">
        <v>24.9</v>
      </c>
      <c r="T23" s="135">
        <v>568.70000000000005</v>
      </c>
      <c r="U23" s="15">
        <v>27</v>
      </c>
    </row>
    <row r="24" spans="1:21" ht="22.5" customHeight="1">
      <c r="A24">
        <v>28</v>
      </c>
      <c r="B24" s="11" t="s">
        <v>45</v>
      </c>
      <c r="F24" s="12"/>
      <c r="G24" s="60">
        <v>9</v>
      </c>
      <c r="H24" s="60">
        <v>1064</v>
      </c>
      <c r="I24" s="104">
        <v>1764601</v>
      </c>
      <c r="J24" s="104">
        <v>1295134</v>
      </c>
      <c r="K24" s="104">
        <v>717414</v>
      </c>
      <c r="L24" s="104">
        <v>20189</v>
      </c>
      <c r="M24" s="104">
        <v>34917</v>
      </c>
      <c r="N24" s="104">
        <v>516291</v>
      </c>
      <c r="O24" s="104">
        <v>6323</v>
      </c>
      <c r="P24" s="104">
        <v>0</v>
      </c>
      <c r="Q24" s="104">
        <v>469467</v>
      </c>
      <c r="R24" s="135">
        <v>57.7</v>
      </c>
      <c r="S24" s="135">
        <v>20.9</v>
      </c>
      <c r="T24" s="135">
        <v>441.2</v>
      </c>
      <c r="U24" s="15">
        <v>28</v>
      </c>
    </row>
    <row r="25" spans="1:21" ht="22.5" customHeight="1">
      <c r="A25">
        <v>29</v>
      </c>
      <c r="B25" s="11" t="s">
        <v>46</v>
      </c>
      <c r="F25" s="12"/>
      <c r="G25" s="60">
        <v>9</v>
      </c>
      <c r="H25" s="60">
        <v>2383</v>
      </c>
      <c r="I25" s="104">
        <v>9777948</v>
      </c>
      <c r="J25" s="104">
        <v>8147195</v>
      </c>
      <c r="K25" s="104">
        <v>6841376</v>
      </c>
      <c r="L25" s="104">
        <v>15006</v>
      </c>
      <c r="M25" s="104">
        <v>62261</v>
      </c>
      <c r="N25" s="104">
        <v>740894</v>
      </c>
      <c r="O25" s="104">
        <v>487658</v>
      </c>
      <c r="P25" s="104">
        <v>0</v>
      </c>
      <c r="Q25" s="104">
        <v>1630753</v>
      </c>
      <c r="R25" s="135">
        <v>67.7</v>
      </c>
      <c r="S25" s="135">
        <v>13.6</v>
      </c>
      <c r="T25" s="135">
        <v>684.3</v>
      </c>
      <c r="U25" s="15">
        <v>29</v>
      </c>
    </row>
    <row r="26" spans="1:21" ht="22.5" customHeight="1">
      <c r="A26">
        <v>30</v>
      </c>
      <c r="B26" s="11" t="s">
        <v>47</v>
      </c>
      <c r="F26" s="12"/>
      <c r="G26" s="60">
        <v>5</v>
      </c>
      <c r="H26" s="60">
        <v>2514</v>
      </c>
      <c r="I26" s="104">
        <v>9264120</v>
      </c>
      <c r="J26" s="104">
        <v>7358606</v>
      </c>
      <c r="K26" s="104">
        <v>6501469</v>
      </c>
      <c r="L26" s="104">
        <v>3426</v>
      </c>
      <c r="M26" s="104">
        <v>60348</v>
      </c>
      <c r="N26" s="104">
        <v>588048</v>
      </c>
      <c r="O26" s="104">
        <v>205315</v>
      </c>
      <c r="P26" s="179">
        <v>0</v>
      </c>
      <c r="Q26" s="104">
        <v>1905514</v>
      </c>
      <c r="R26" s="178">
        <v>53.2</v>
      </c>
      <c r="S26" s="178">
        <v>13.8</v>
      </c>
      <c r="T26" s="178">
        <v>758</v>
      </c>
      <c r="U26" s="15">
        <v>30</v>
      </c>
    </row>
    <row r="27" spans="1:21" ht="22.5" customHeight="1">
      <c r="A27">
        <v>31</v>
      </c>
      <c r="B27" s="11" t="s">
        <v>48</v>
      </c>
      <c r="F27" s="12"/>
      <c r="G27" s="60">
        <v>9</v>
      </c>
      <c r="H27" s="60">
        <v>2441</v>
      </c>
      <c r="I27" s="104">
        <v>9114552</v>
      </c>
      <c r="J27" s="104">
        <v>7495710</v>
      </c>
      <c r="K27" s="104">
        <v>6282039</v>
      </c>
      <c r="L27" s="104">
        <v>16386</v>
      </c>
      <c r="M27" s="104">
        <v>161185</v>
      </c>
      <c r="N27" s="104">
        <v>1009407</v>
      </c>
      <c r="O27" s="104">
        <v>1477</v>
      </c>
      <c r="P27" s="104">
        <v>25216</v>
      </c>
      <c r="Q27" s="104">
        <v>1618842</v>
      </c>
      <c r="R27" s="135">
        <v>65.71913604839817</v>
      </c>
      <c r="S27" s="135">
        <v>14.2</v>
      </c>
      <c r="T27" s="135">
        <v>663.2</v>
      </c>
      <c r="U27" s="15">
        <v>31</v>
      </c>
    </row>
    <row r="28" spans="1:21" ht="22.5" customHeight="1">
      <c r="A28" s="11">
        <v>32</v>
      </c>
      <c r="B28" s="11" t="s">
        <v>49</v>
      </c>
      <c r="C28" s="11"/>
      <c r="D28" s="11"/>
      <c r="E28" s="11"/>
      <c r="F28" s="12"/>
      <c r="G28" s="124">
        <v>4</v>
      </c>
      <c r="H28" s="60">
        <v>186</v>
      </c>
      <c r="I28" s="176">
        <v>393917</v>
      </c>
      <c r="J28" s="176">
        <v>297698</v>
      </c>
      <c r="K28" s="176">
        <v>210397</v>
      </c>
      <c r="L28" s="177">
        <v>997</v>
      </c>
      <c r="M28" s="177">
        <v>2673</v>
      </c>
      <c r="N28" s="177">
        <v>74136</v>
      </c>
      <c r="O28" s="177">
        <v>2151</v>
      </c>
      <c r="P28" s="177">
        <v>7344</v>
      </c>
      <c r="Q28" s="176">
        <v>96219</v>
      </c>
      <c r="R28" s="139" t="s">
        <v>90</v>
      </c>
      <c r="S28" s="139" t="s">
        <v>90</v>
      </c>
      <c r="T28" s="139" t="s">
        <v>90</v>
      </c>
      <c r="U28" s="15">
        <v>32</v>
      </c>
    </row>
    <row r="29" spans="1:21" ht="6" customHeight="1" thickBot="1">
      <c r="A29" s="17"/>
      <c r="B29" s="17"/>
      <c r="C29" s="17"/>
      <c r="D29" s="17"/>
      <c r="E29" s="17"/>
      <c r="F29" s="17"/>
      <c r="G29" s="175"/>
      <c r="H29" s="125"/>
      <c r="I29" s="137"/>
      <c r="J29" s="137"/>
      <c r="K29" s="137"/>
      <c r="L29" s="174"/>
      <c r="M29" s="174"/>
      <c r="N29" s="174"/>
      <c r="O29" s="174"/>
      <c r="P29" s="174"/>
      <c r="Q29" s="137"/>
      <c r="R29" s="136"/>
      <c r="S29" s="136"/>
      <c r="T29" s="136"/>
      <c r="U29" s="20"/>
    </row>
    <row r="30" spans="1:21" ht="19.5" customHeight="1" thickTop="1">
      <c r="B30" s="265" t="s">
        <v>174</v>
      </c>
      <c r="C30">
        <v>30</v>
      </c>
      <c r="D30" t="s">
        <v>50</v>
      </c>
      <c r="E30">
        <v>49</v>
      </c>
      <c r="F30" s="12" t="s">
        <v>51</v>
      </c>
      <c r="G30" s="60">
        <v>64</v>
      </c>
      <c r="H30" s="60">
        <v>2444</v>
      </c>
      <c r="I30" s="60">
        <v>5380876</v>
      </c>
      <c r="J30" s="60">
        <v>4258680</v>
      </c>
      <c r="K30" s="60">
        <v>2860021</v>
      </c>
      <c r="L30" s="60">
        <v>47380</v>
      </c>
      <c r="M30" s="60">
        <v>75075</v>
      </c>
      <c r="N30" s="60">
        <v>436904</v>
      </c>
      <c r="O30" s="60">
        <v>81136</v>
      </c>
      <c r="P30" s="60">
        <v>758164</v>
      </c>
      <c r="Q30" s="60">
        <v>1122196</v>
      </c>
      <c r="R30" s="146">
        <v>64.599999999999994</v>
      </c>
      <c r="S30" s="146">
        <v>17</v>
      </c>
      <c r="T30" s="146">
        <v>459.2</v>
      </c>
      <c r="U30" s="15" t="s">
        <v>86</v>
      </c>
    </row>
    <row r="31" spans="1:21" ht="19.5" customHeight="1">
      <c r="B31" s="227"/>
      <c r="C31">
        <v>50</v>
      </c>
      <c r="D31" t="s">
        <v>50</v>
      </c>
      <c r="E31">
        <v>99</v>
      </c>
      <c r="F31" s="12" t="s">
        <v>51</v>
      </c>
      <c r="G31" s="60">
        <v>66</v>
      </c>
      <c r="H31" s="60">
        <v>4581</v>
      </c>
      <c r="I31" s="60">
        <v>10498702</v>
      </c>
      <c r="J31" s="60">
        <v>8361105</v>
      </c>
      <c r="K31" s="60">
        <v>6225625</v>
      </c>
      <c r="L31" s="60">
        <v>88137</v>
      </c>
      <c r="M31" s="60">
        <v>172841</v>
      </c>
      <c r="N31" s="60">
        <v>1147481</v>
      </c>
      <c r="O31" s="60">
        <v>196635</v>
      </c>
      <c r="P31" s="60">
        <v>530386</v>
      </c>
      <c r="Q31" s="60">
        <v>2137597</v>
      </c>
      <c r="R31" s="146">
        <v>54.2</v>
      </c>
      <c r="S31" s="146">
        <v>13.9</v>
      </c>
      <c r="T31" s="146">
        <v>466.6</v>
      </c>
      <c r="U31" s="15" t="s">
        <v>85</v>
      </c>
    </row>
    <row r="32" spans="1:21" ht="19.5" customHeight="1">
      <c r="B32" s="227"/>
      <c r="C32">
        <v>100</v>
      </c>
      <c r="D32" t="s">
        <v>50</v>
      </c>
      <c r="E32">
        <v>299</v>
      </c>
      <c r="F32" s="12" t="s">
        <v>51</v>
      </c>
      <c r="G32" s="60">
        <v>44</v>
      </c>
      <c r="H32" s="60">
        <v>7464</v>
      </c>
      <c r="I32" s="60">
        <v>23530381</v>
      </c>
      <c r="J32" s="60">
        <v>19832033</v>
      </c>
      <c r="K32" s="60">
        <v>14551840</v>
      </c>
      <c r="L32" s="60">
        <v>776487</v>
      </c>
      <c r="M32" s="60">
        <v>661004</v>
      </c>
      <c r="N32" s="60">
        <v>2614919</v>
      </c>
      <c r="O32" s="60">
        <v>338256</v>
      </c>
      <c r="P32" s="60">
        <v>889527</v>
      </c>
      <c r="Q32" s="60">
        <v>3698348</v>
      </c>
      <c r="R32" s="146">
        <v>64.8</v>
      </c>
      <c r="S32" s="146">
        <v>12.1</v>
      </c>
      <c r="T32" s="146">
        <v>495.5</v>
      </c>
      <c r="U32" s="15" t="s">
        <v>83</v>
      </c>
    </row>
    <row r="33" spans="1:21" ht="19.5" customHeight="1">
      <c r="B33" s="227"/>
      <c r="C33">
        <v>300</v>
      </c>
      <c r="D33" t="s">
        <v>50</v>
      </c>
      <c r="E33">
        <v>499</v>
      </c>
      <c r="F33" s="12" t="s">
        <v>51</v>
      </c>
      <c r="G33" s="60">
        <v>7</v>
      </c>
      <c r="H33" s="60">
        <v>2663</v>
      </c>
      <c r="I33" s="60">
        <v>8728547</v>
      </c>
      <c r="J33" s="60">
        <v>6976401</v>
      </c>
      <c r="K33" s="60">
        <v>5223500</v>
      </c>
      <c r="L33" s="60">
        <v>386247</v>
      </c>
      <c r="M33" s="60">
        <v>204679</v>
      </c>
      <c r="N33" s="60">
        <v>693131</v>
      </c>
      <c r="O33" s="60">
        <v>112489</v>
      </c>
      <c r="P33" s="60">
        <v>356355</v>
      </c>
      <c r="Q33" s="60">
        <v>1752146</v>
      </c>
      <c r="R33" s="146">
        <v>47.9</v>
      </c>
      <c r="S33" s="146">
        <v>12</v>
      </c>
      <c r="T33" s="146">
        <v>658</v>
      </c>
      <c r="U33" s="15" t="s">
        <v>82</v>
      </c>
    </row>
    <row r="34" spans="1:21" ht="19.5" customHeight="1">
      <c r="A34" s="11"/>
      <c r="B34" s="227"/>
      <c r="C34" s="11">
        <v>500</v>
      </c>
      <c r="D34" s="11" t="s">
        <v>65</v>
      </c>
      <c r="E34" s="11"/>
      <c r="F34" s="12"/>
      <c r="G34" s="124">
        <v>10</v>
      </c>
      <c r="H34" s="124">
        <v>8885</v>
      </c>
      <c r="I34" s="124">
        <v>39062602</v>
      </c>
      <c r="J34" s="124">
        <v>32653742</v>
      </c>
      <c r="K34" s="124">
        <v>26372728</v>
      </c>
      <c r="L34" s="124">
        <v>658438</v>
      </c>
      <c r="M34" s="124">
        <v>1198060</v>
      </c>
      <c r="N34" s="124">
        <v>2376675</v>
      </c>
      <c r="O34" s="124">
        <v>988839</v>
      </c>
      <c r="P34" s="124">
        <v>1059002</v>
      </c>
      <c r="Q34" s="124">
        <v>6408860</v>
      </c>
      <c r="R34" s="153">
        <v>64.7</v>
      </c>
      <c r="S34" s="153">
        <v>12.7</v>
      </c>
      <c r="T34" s="153">
        <v>721.3</v>
      </c>
      <c r="U34" s="15" t="s">
        <v>66</v>
      </c>
    </row>
    <row r="35" spans="1:21" ht="6" customHeight="1">
      <c r="A35" s="4"/>
      <c r="B35" s="33"/>
      <c r="C35" s="4"/>
      <c r="D35" s="4"/>
      <c r="E35" s="4"/>
      <c r="F35" s="4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49"/>
      <c r="S35" s="149"/>
      <c r="T35" s="149"/>
      <c r="U35" s="148"/>
    </row>
    <row r="36" spans="1:21" ht="19.5" customHeight="1">
      <c r="B36" s="265" t="s">
        <v>173</v>
      </c>
      <c r="D36" t="s">
        <v>140</v>
      </c>
      <c r="F36" s="12"/>
      <c r="G36" s="60">
        <v>47</v>
      </c>
      <c r="H36" s="60">
        <v>6063</v>
      </c>
      <c r="I36" s="60">
        <v>22375280</v>
      </c>
      <c r="J36" s="60">
        <v>19006644</v>
      </c>
      <c r="K36" s="60">
        <v>14281153</v>
      </c>
      <c r="L36" s="60">
        <v>713468</v>
      </c>
      <c r="M36" s="60">
        <v>1299259</v>
      </c>
      <c r="N36" s="60">
        <v>1418024</v>
      </c>
      <c r="O36" s="60">
        <v>353867</v>
      </c>
      <c r="P36" s="60">
        <v>940873</v>
      </c>
      <c r="Q36" s="60">
        <v>3368636</v>
      </c>
      <c r="R36" s="146">
        <v>63.2</v>
      </c>
      <c r="S36" s="146">
        <v>11.2</v>
      </c>
      <c r="T36" s="146">
        <v>555.6</v>
      </c>
      <c r="U36" s="15" t="s">
        <v>172</v>
      </c>
    </row>
    <row r="37" spans="1:21" ht="19.5" customHeight="1">
      <c r="B37" s="227"/>
      <c r="D37" t="s">
        <v>139</v>
      </c>
      <c r="F37" s="12"/>
      <c r="G37" s="60">
        <v>74</v>
      </c>
      <c r="H37" s="60">
        <v>7411</v>
      </c>
      <c r="I37" s="60">
        <v>23334798</v>
      </c>
      <c r="J37" s="60">
        <v>19350917</v>
      </c>
      <c r="K37" s="60">
        <v>14616588</v>
      </c>
      <c r="L37" s="60">
        <v>659352</v>
      </c>
      <c r="M37" s="60">
        <v>377788</v>
      </c>
      <c r="N37" s="60">
        <v>2318782</v>
      </c>
      <c r="O37" s="60">
        <v>273733</v>
      </c>
      <c r="P37" s="60">
        <v>1104674</v>
      </c>
      <c r="Q37" s="60">
        <v>3983881</v>
      </c>
      <c r="R37" s="146">
        <v>62.7</v>
      </c>
      <c r="S37" s="146">
        <v>12.9</v>
      </c>
      <c r="T37" s="146">
        <v>537.6</v>
      </c>
      <c r="U37" s="15" t="s">
        <v>171</v>
      </c>
    </row>
    <row r="38" spans="1:21" ht="19.5" customHeight="1">
      <c r="B38" s="227"/>
      <c r="D38" t="s">
        <v>138</v>
      </c>
      <c r="F38" s="12"/>
      <c r="G38" s="60">
        <v>32</v>
      </c>
      <c r="H38" s="60">
        <v>3855</v>
      </c>
      <c r="I38" s="60">
        <v>12612507</v>
      </c>
      <c r="J38" s="60">
        <v>10497703</v>
      </c>
      <c r="K38" s="60">
        <v>6801893</v>
      </c>
      <c r="L38" s="60">
        <v>499282</v>
      </c>
      <c r="M38" s="60">
        <v>366925</v>
      </c>
      <c r="N38" s="60">
        <v>1390383</v>
      </c>
      <c r="O38" s="60">
        <v>226459</v>
      </c>
      <c r="P38" s="60">
        <v>1212761</v>
      </c>
      <c r="Q38" s="60">
        <v>2114804</v>
      </c>
      <c r="R38" s="146">
        <v>60.5</v>
      </c>
      <c r="S38" s="146">
        <v>12.2</v>
      </c>
      <c r="T38" s="146">
        <v>548.6</v>
      </c>
      <c r="U38" s="15" t="s">
        <v>170</v>
      </c>
    </row>
    <row r="39" spans="1:21" ht="19.5" customHeight="1">
      <c r="B39" s="227"/>
      <c r="D39" t="s">
        <v>137</v>
      </c>
      <c r="F39" s="12"/>
      <c r="G39" s="60">
        <v>16</v>
      </c>
      <c r="H39" s="60">
        <v>1645</v>
      </c>
      <c r="I39" s="60">
        <v>4332508</v>
      </c>
      <c r="J39" s="60">
        <v>3540723</v>
      </c>
      <c r="K39" s="60">
        <v>3038146</v>
      </c>
      <c r="L39" s="60">
        <v>19240</v>
      </c>
      <c r="M39" s="60">
        <v>42925</v>
      </c>
      <c r="N39" s="60">
        <v>335816</v>
      </c>
      <c r="O39" s="60">
        <v>21663</v>
      </c>
      <c r="P39" s="60">
        <v>82933</v>
      </c>
      <c r="Q39" s="60">
        <v>791785</v>
      </c>
      <c r="R39" s="146">
        <v>67.099999999999994</v>
      </c>
      <c r="S39" s="146">
        <v>15</v>
      </c>
      <c r="T39" s="146">
        <v>481.3</v>
      </c>
      <c r="U39" s="15" t="s">
        <v>169</v>
      </c>
    </row>
    <row r="40" spans="1:21" ht="19.5" customHeight="1">
      <c r="B40" s="227"/>
      <c r="D40" t="s">
        <v>136</v>
      </c>
      <c r="F40" s="12"/>
      <c r="G40" s="60">
        <v>3</v>
      </c>
      <c r="H40" s="60">
        <v>216</v>
      </c>
      <c r="I40" s="60">
        <v>675558</v>
      </c>
      <c r="J40" s="60">
        <v>543754</v>
      </c>
      <c r="K40" s="60">
        <v>285797</v>
      </c>
      <c r="L40" s="60">
        <v>1812</v>
      </c>
      <c r="M40" s="60">
        <v>2731</v>
      </c>
      <c r="N40" s="60">
        <v>161226</v>
      </c>
      <c r="O40" s="60">
        <v>92188</v>
      </c>
      <c r="P40" s="60">
        <v>0</v>
      </c>
      <c r="Q40" s="60">
        <v>131804</v>
      </c>
      <c r="R40" s="146">
        <v>56.6</v>
      </c>
      <c r="S40" s="146">
        <v>13.7</v>
      </c>
      <c r="T40" s="146">
        <v>610.20000000000005</v>
      </c>
      <c r="U40" s="15" t="s">
        <v>168</v>
      </c>
    </row>
    <row r="41" spans="1:21" ht="19.5" customHeight="1">
      <c r="A41" s="24"/>
      <c r="B41" s="229"/>
      <c r="C41" s="24"/>
      <c r="D41" s="24" t="s">
        <v>135</v>
      </c>
      <c r="E41" s="24"/>
      <c r="F41" s="25"/>
      <c r="G41" s="56">
        <v>19</v>
      </c>
      <c r="H41" s="56">
        <v>6847</v>
      </c>
      <c r="I41" s="56">
        <v>23870457</v>
      </c>
      <c r="J41" s="56">
        <v>19142220</v>
      </c>
      <c r="K41" s="56">
        <v>16210137</v>
      </c>
      <c r="L41" s="56">
        <v>63535</v>
      </c>
      <c r="M41" s="56">
        <v>222031</v>
      </c>
      <c r="N41" s="56">
        <v>1644879</v>
      </c>
      <c r="O41" s="56">
        <v>749445</v>
      </c>
      <c r="P41" s="56">
        <v>252193</v>
      </c>
      <c r="Q41" s="56">
        <v>4728237</v>
      </c>
      <c r="R41" s="143">
        <v>57.8</v>
      </c>
      <c r="S41" s="143">
        <v>14.3</v>
      </c>
      <c r="T41" s="143">
        <v>690.6</v>
      </c>
      <c r="U41" s="27" t="s">
        <v>167</v>
      </c>
    </row>
    <row r="42" spans="1:21" ht="6" customHeight="1"/>
    <row r="43" spans="1:21">
      <c r="A43" s="119" t="s">
        <v>188</v>
      </c>
    </row>
  </sheetData>
  <mergeCells count="10">
    <mergeCell ref="S2:S3"/>
    <mergeCell ref="T2:T3"/>
    <mergeCell ref="B30:B34"/>
    <mergeCell ref="B36:B41"/>
    <mergeCell ref="A1:K1"/>
    <mergeCell ref="A2:F3"/>
    <mergeCell ref="G2:G3"/>
    <mergeCell ref="H2:H3"/>
    <mergeCell ref="Q2:Q3"/>
    <mergeCell ref="R2:R3"/>
  </mergeCells>
  <phoneticPr fontId="2"/>
  <printOptions horizontalCentered="1"/>
  <pageMargins left="0.59055118110236227" right="0.59055118110236227" top="0.78740157480314965" bottom="0.39370078740157483" header="0.51181102362204722" footer="0.19685039370078741"/>
  <pageSetup paperSize="9" scale="89" firstPageNumber="32" fitToWidth="2" orientation="portrait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T41"/>
  <sheetViews>
    <sheetView zoomScale="116" zoomScaleNormal="116" zoomScaleSheetLayoutView="93" workbookViewId="0">
      <selection sqref="A1:K1"/>
    </sheetView>
  </sheetViews>
  <sheetFormatPr defaultRowHeight="13.5"/>
  <cols>
    <col min="1" max="1" width="4.625" customWidth="1"/>
    <col min="2" max="2" width="10.5" customWidth="1"/>
    <col min="3" max="3" width="5.125" customWidth="1"/>
    <col min="4" max="4" width="3.125" customWidth="1"/>
    <col min="5" max="5" width="5.125" customWidth="1"/>
    <col min="6" max="6" width="3.5" bestFit="1" customWidth="1"/>
    <col min="7" max="7" width="9.25" bestFit="1" customWidth="1"/>
    <col min="8" max="9" width="13.625" customWidth="1"/>
    <col min="10" max="10" width="9.25" customWidth="1"/>
    <col min="11" max="12" width="12.5" bestFit="1" customWidth="1"/>
    <col min="13" max="13" width="9.25" customWidth="1"/>
    <col min="14" max="15" width="12.5" bestFit="1" customWidth="1"/>
    <col min="16" max="16" width="9.25" customWidth="1"/>
    <col min="17" max="17" width="13.625" bestFit="1" customWidth="1"/>
    <col min="18" max="18" width="12.5" bestFit="1" customWidth="1"/>
    <col min="19" max="19" width="9.25" customWidth="1"/>
    <col min="20" max="20" width="5.75" bestFit="1" customWidth="1"/>
  </cols>
  <sheetData>
    <row r="1" spans="1:20" ht="27" customHeight="1">
      <c r="A1" s="223" t="s">
        <v>214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t="s">
        <v>213</v>
      </c>
      <c r="S1" s="28" t="s">
        <v>130</v>
      </c>
    </row>
    <row r="2" spans="1:20" ht="21" customHeight="1">
      <c r="A2" s="224" t="s">
        <v>1</v>
      </c>
      <c r="B2" s="224"/>
      <c r="C2" s="224"/>
      <c r="D2" s="224"/>
      <c r="E2" s="224"/>
      <c r="F2" s="225"/>
      <c r="G2" s="248" t="s">
        <v>120</v>
      </c>
      <c r="H2" s="189"/>
      <c r="I2" s="188" t="s">
        <v>212</v>
      </c>
      <c r="J2" s="187"/>
      <c r="K2" s="189"/>
      <c r="L2" s="188" t="s">
        <v>211</v>
      </c>
      <c r="M2" s="187"/>
      <c r="N2" s="189"/>
      <c r="O2" s="188" t="s">
        <v>210</v>
      </c>
      <c r="P2" s="187"/>
      <c r="Q2" s="189"/>
      <c r="R2" s="188" t="s">
        <v>209</v>
      </c>
      <c r="S2" s="187"/>
      <c r="T2" s="4"/>
    </row>
    <row r="3" spans="1:20" ht="27" customHeight="1">
      <c r="A3" s="228"/>
      <c r="B3" s="228"/>
      <c r="C3" s="228"/>
      <c r="D3" s="228"/>
      <c r="E3" s="228"/>
      <c r="F3" s="229"/>
      <c r="G3" s="249"/>
      <c r="H3" s="186" t="s">
        <v>208</v>
      </c>
      <c r="I3" s="96" t="s">
        <v>207</v>
      </c>
      <c r="J3" s="114" t="s">
        <v>206</v>
      </c>
      <c r="K3" s="96" t="s">
        <v>208</v>
      </c>
      <c r="L3" s="96" t="s">
        <v>207</v>
      </c>
      <c r="M3" s="114" t="s">
        <v>206</v>
      </c>
      <c r="N3" s="96" t="s">
        <v>208</v>
      </c>
      <c r="O3" s="96" t="s">
        <v>207</v>
      </c>
      <c r="P3" s="114" t="s">
        <v>206</v>
      </c>
      <c r="Q3" s="96" t="s">
        <v>208</v>
      </c>
      <c r="R3" s="96" t="s">
        <v>207</v>
      </c>
      <c r="S3" s="114" t="s">
        <v>206</v>
      </c>
      <c r="T3" s="95" t="s">
        <v>22</v>
      </c>
    </row>
    <row r="4" spans="1:20" ht="23.25" customHeight="1">
      <c r="B4" t="s">
        <v>23</v>
      </c>
      <c r="F4" s="94"/>
      <c r="G4" s="60">
        <f>SUM(G5:G28)</f>
        <v>191</v>
      </c>
      <c r="H4" s="60">
        <f>SUM(H5:H28)</f>
        <v>19946542</v>
      </c>
      <c r="I4" s="60">
        <f>SUM(I5:I28)</f>
        <v>21042539</v>
      </c>
      <c r="J4" s="146">
        <v>105.5</v>
      </c>
      <c r="K4" s="60">
        <f>SUM(K5:K28)</f>
        <v>5347017</v>
      </c>
      <c r="L4" s="60">
        <f>SUM(L5:L28)</f>
        <v>6158617</v>
      </c>
      <c r="M4" s="146">
        <v>115.2</v>
      </c>
      <c r="N4" s="60">
        <f>SUM(N5:N28)</f>
        <v>5072518</v>
      </c>
      <c r="O4" s="60">
        <f>SUM(O5:O28)</f>
        <v>4950966</v>
      </c>
      <c r="P4" s="146">
        <v>97.6</v>
      </c>
      <c r="Q4" s="60">
        <f>SUM(Q5:Q28)</f>
        <v>9527007</v>
      </c>
      <c r="R4" s="60">
        <f>SUM(R5:R28)</f>
        <v>9932956</v>
      </c>
      <c r="S4" s="146">
        <v>104.3</v>
      </c>
      <c r="T4" s="15" t="s">
        <v>24</v>
      </c>
    </row>
    <row r="5" spans="1:20" ht="22.5" customHeight="1">
      <c r="A5">
        <v>9</v>
      </c>
      <c r="B5" s="11" t="s">
        <v>25</v>
      </c>
      <c r="F5" s="12"/>
      <c r="G5" s="60">
        <v>11</v>
      </c>
      <c r="H5" s="104">
        <v>58910</v>
      </c>
      <c r="I5" s="60">
        <v>56233</v>
      </c>
      <c r="J5" s="146">
        <v>95.5</v>
      </c>
      <c r="K5" s="60">
        <v>24086</v>
      </c>
      <c r="L5" s="60">
        <v>22737</v>
      </c>
      <c r="M5" s="146">
        <v>94.4</v>
      </c>
      <c r="N5" s="60">
        <v>13814</v>
      </c>
      <c r="O5" s="60">
        <v>16925</v>
      </c>
      <c r="P5" s="146">
        <v>122.5</v>
      </c>
      <c r="Q5" s="60">
        <v>21010</v>
      </c>
      <c r="R5" s="60">
        <v>16571</v>
      </c>
      <c r="S5" s="146">
        <v>78.900000000000006</v>
      </c>
      <c r="T5" s="15">
        <v>9</v>
      </c>
    </row>
    <row r="6" spans="1:20" ht="22.5" customHeight="1">
      <c r="A6">
        <v>10</v>
      </c>
      <c r="B6" s="11" t="s">
        <v>27</v>
      </c>
      <c r="F6" s="12"/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15">
        <v>10</v>
      </c>
    </row>
    <row r="7" spans="1:20" ht="22.5" customHeight="1">
      <c r="A7">
        <v>11</v>
      </c>
      <c r="B7" s="11" t="s">
        <v>28</v>
      </c>
      <c r="F7" s="12"/>
      <c r="G7" s="60">
        <v>1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15">
        <v>11</v>
      </c>
    </row>
    <row r="8" spans="1:20" ht="22.5" customHeight="1">
      <c r="A8">
        <v>12</v>
      </c>
      <c r="B8" s="11" t="s">
        <v>29</v>
      </c>
      <c r="F8" s="12"/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15">
        <v>12</v>
      </c>
    </row>
    <row r="9" spans="1:20" ht="22.5" customHeight="1">
      <c r="A9">
        <v>13</v>
      </c>
      <c r="B9" s="11" t="s">
        <v>30</v>
      </c>
      <c r="F9" s="12"/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15">
        <v>13</v>
      </c>
    </row>
    <row r="10" spans="1:20" ht="22.5" customHeight="1">
      <c r="A10">
        <v>14</v>
      </c>
      <c r="B10" s="11" t="s">
        <v>31</v>
      </c>
      <c r="F10" s="12"/>
      <c r="G10" s="60">
        <v>6</v>
      </c>
      <c r="H10" s="60">
        <v>404326</v>
      </c>
      <c r="I10" s="60">
        <v>443682</v>
      </c>
      <c r="J10" s="146">
        <v>109.7</v>
      </c>
      <c r="K10" s="60">
        <v>148436</v>
      </c>
      <c r="L10" s="60">
        <v>159001</v>
      </c>
      <c r="M10" s="146">
        <v>107.1</v>
      </c>
      <c r="N10" s="60">
        <v>147031</v>
      </c>
      <c r="O10" s="60">
        <v>190447</v>
      </c>
      <c r="P10" s="146">
        <v>129.5</v>
      </c>
      <c r="Q10" s="60">
        <v>108859</v>
      </c>
      <c r="R10" s="60">
        <v>94234</v>
      </c>
      <c r="S10" s="146">
        <v>86.6</v>
      </c>
      <c r="T10" s="15">
        <v>14</v>
      </c>
    </row>
    <row r="11" spans="1:20" ht="22.5" customHeight="1">
      <c r="A11">
        <v>15</v>
      </c>
      <c r="B11" s="11" t="s">
        <v>32</v>
      </c>
      <c r="F11" s="12"/>
      <c r="G11" s="60">
        <v>4</v>
      </c>
      <c r="H11" s="60">
        <v>41704</v>
      </c>
      <c r="I11" s="60">
        <v>40696</v>
      </c>
      <c r="J11" s="146">
        <v>97.6</v>
      </c>
      <c r="K11" s="60">
        <v>31088</v>
      </c>
      <c r="L11" s="60">
        <v>32673</v>
      </c>
      <c r="M11" s="146">
        <v>105.1</v>
      </c>
      <c r="N11" s="60">
        <v>4864</v>
      </c>
      <c r="O11" s="60">
        <v>3046</v>
      </c>
      <c r="P11" s="146">
        <v>62.6</v>
      </c>
      <c r="Q11" s="60">
        <v>5752</v>
      </c>
      <c r="R11" s="60">
        <v>4977</v>
      </c>
      <c r="S11" s="146">
        <v>86.5</v>
      </c>
      <c r="T11" s="15">
        <v>15</v>
      </c>
    </row>
    <row r="12" spans="1:20" ht="22.5" customHeight="1">
      <c r="A12">
        <v>16</v>
      </c>
      <c r="B12" s="11" t="s">
        <v>33</v>
      </c>
      <c r="F12" s="12"/>
      <c r="G12" s="60">
        <v>18</v>
      </c>
      <c r="H12" s="60">
        <v>1992870</v>
      </c>
      <c r="I12" s="60">
        <v>2263416</v>
      </c>
      <c r="J12" s="146">
        <v>113.6</v>
      </c>
      <c r="K12" s="60">
        <v>1035015</v>
      </c>
      <c r="L12" s="60">
        <v>1132131</v>
      </c>
      <c r="M12" s="146">
        <v>109.4</v>
      </c>
      <c r="N12" s="60">
        <v>533405</v>
      </c>
      <c r="O12" s="60">
        <v>548365</v>
      </c>
      <c r="P12" s="146">
        <v>102.8</v>
      </c>
      <c r="Q12" s="60">
        <v>424450</v>
      </c>
      <c r="R12" s="60">
        <v>582920</v>
      </c>
      <c r="S12" s="146">
        <v>137.30000000000001</v>
      </c>
      <c r="T12" s="15">
        <v>16</v>
      </c>
    </row>
    <row r="13" spans="1:20" ht="22.5" customHeight="1">
      <c r="A13">
        <v>17</v>
      </c>
      <c r="B13" s="11" t="s">
        <v>34</v>
      </c>
      <c r="F13" s="12"/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15">
        <v>17</v>
      </c>
    </row>
    <row r="14" spans="1:20" ht="22.5" customHeight="1">
      <c r="A14">
        <v>18</v>
      </c>
      <c r="B14" s="11" t="s">
        <v>35</v>
      </c>
      <c r="F14" s="12"/>
      <c r="G14" s="60">
        <v>7</v>
      </c>
      <c r="H14" s="60">
        <v>355500</v>
      </c>
      <c r="I14" s="60">
        <v>335588</v>
      </c>
      <c r="J14" s="146">
        <v>94.4</v>
      </c>
      <c r="K14" s="60">
        <v>192025</v>
      </c>
      <c r="L14" s="60">
        <v>180684</v>
      </c>
      <c r="M14" s="146">
        <v>94.1</v>
      </c>
      <c r="N14" s="60">
        <v>65389</v>
      </c>
      <c r="O14" s="60">
        <v>58548</v>
      </c>
      <c r="P14" s="146">
        <v>89.5</v>
      </c>
      <c r="Q14" s="60">
        <v>98086</v>
      </c>
      <c r="R14" s="60">
        <v>96356</v>
      </c>
      <c r="S14" s="146">
        <v>98.2</v>
      </c>
      <c r="T14" s="15">
        <v>18</v>
      </c>
    </row>
    <row r="15" spans="1:20" ht="22.5" customHeight="1">
      <c r="A15">
        <v>19</v>
      </c>
      <c r="B15" s="11" t="s">
        <v>36</v>
      </c>
      <c r="F15" s="12"/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15">
        <v>19</v>
      </c>
    </row>
    <row r="16" spans="1:20" ht="22.5" customHeight="1">
      <c r="A16">
        <v>20</v>
      </c>
      <c r="B16" s="11" t="s">
        <v>37</v>
      </c>
      <c r="F16" s="12"/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15">
        <v>20</v>
      </c>
    </row>
    <row r="17" spans="1:20" ht="22.5" customHeight="1">
      <c r="A17">
        <v>21</v>
      </c>
      <c r="B17" s="11" t="s">
        <v>38</v>
      </c>
      <c r="F17" s="12"/>
      <c r="G17" s="60">
        <v>8</v>
      </c>
      <c r="H17" s="60">
        <v>456301</v>
      </c>
      <c r="I17" s="60">
        <v>451705</v>
      </c>
      <c r="J17" s="146">
        <v>99</v>
      </c>
      <c r="K17" s="60">
        <v>64508</v>
      </c>
      <c r="L17" s="60">
        <v>54184</v>
      </c>
      <c r="M17" s="146">
        <v>84</v>
      </c>
      <c r="N17" s="60">
        <v>75983</v>
      </c>
      <c r="O17" s="60">
        <v>48235</v>
      </c>
      <c r="P17" s="146">
        <v>63.5</v>
      </c>
      <c r="Q17" s="60">
        <v>315810</v>
      </c>
      <c r="R17" s="60">
        <v>349286</v>
      </c>
      <c r="S17" s="146">
        <v>110.6</v>
      </c>
      <c r="T17" s="15">
        <v>21</v>
      </c>
    </row>
    <row r="18" spans="1:20" ht="22.5" customHeight="1">
      <c r="A18">
        <v>22</v>
      </c>
      <c r="B18" s="11" t="s">
        <v>39</v>
      </c>
      <c r="F18" s="12"/>
      <c r="G18" s="60">
        <v>24</v>
      </c>
      <c r="H18" s="60">
        <v>4015370</v>
      </c>
      <c r="I18" s="60">
        <v>4276805</v>
      </c>
      <c r="J18" s="146">
        <v>106.5</v>
      </c>
      <c r="K18" s="60">
        <v>1533617</v>
      </c>
      <c r="L18" s="60">
        <v>1895443</v>
      </c>
      <c r="M18" s="146">
        <v>123.6</v>
      </c>
      <c r="N18" s="60">
        <v>1140925</v>
      </c>
      <c r="O18" s="60">
        <v>1076624</v>
      </c>
      <c r="P18" s="146">
        <v>94.4</v>
      </c>
      <c r="Q18" s="60">
        <v>1340828</v>
      </c>
      <c r="R18" s="60">
        <v>1304738</v>
      </c>
      <c r="S18" s="146">
        <v>97.3</v>
      </c>
      <c r="T18" s="15">
        <v>22</v>
      </c>
    </row>
    <row r="19" spans="1:20" ht="22.5" customHeight="1">
      <c r="A19">
        <v>23</v>
      </c>
      <c r="B19" s="11" t="s">
        <v>40</v>
      </c>
      <c r="F19" s="12"/>
      <c r="G19" s="60">
        <v>8</v>
      </c>
      <c r="H19" s="60">
        <v>2475994</v>
      </c>
      <c r="I19" s="60">
        <v>2224962</v>
      </c>
      <c r="J19" s="146">
        <v>89.9</v>
      </c>
      <c r="K19" s="60">
        <v>1269378</v>
      </c>
      <c r="L19" s="60">
        <v>1329621</v>
      </c>
      <c r="M19" s="146">
        <v>104.7</v>
      </c>
      <c r="N19" s="60">
        <v>636509</v>
      </c>
      <c r="O19" s="60">
        <v>399200</v>
      </c>
      <c r="P19" s="146">
        <v>62.7</v>
      </c>
      <c r="Q19" s="60">
        <v>570107</v>
      </c>
      <c r="R19" s="60">
        <v>496141</v>
      </c>
      <c r="S19" s="146">
        <v>87</v>
      </c>
      <c r="T19" s="15">
        <v>23</v>
      </c>
    </row>
    <row r="20" spans="1:20" ht="22.5" customHeight="1">
      <c r="A20">
        <v>24</v>
      </c>
      <c r="B20" s="11" t="s">
        <v>41</v>
      </c>
      <c r="F20" s="12"/>
      <c r="G20" s="60">
        <v>30</v>
      </c>
      <c r="H20" s="60">
        <v>747255</v>
      </c>
      <c r="I20" s="60">
        <v>751026</v>
      </c>
      <c r="J20" s="146">
        <v>100.5</v>
      </c>
      <c r="K20" s="60">
        <v>242106</v>
      </c>
      <c r="L20" s="60">
        <v>248228</v>
      </c>
      <c r="M20" s="146">
        <v>102.5</v>
      </c>
      <c r="N20" s="60">
        <v>267513</v>
      </c>
      <c r="O20" s="60">
        <v>272242</v>
      </c>
      <c r="P20" s="146">
        <v>101.8</v>
      </c>
      <c r="Q20" s="60">
        <v>237636</v>
      </c>
      <c r="R20" s="60">
        <v>230556</v>
      </c>
      <c r="S20" s="146">
        <v>97</v>
      </c>
      <c r="T20" s="15">
        <v>24</v>
      </c>
    </row>
    <row r="21" spans="1:20" ht="22.5" customHeight="1">
      <c r="A21">
        <v>25</v>
      </c>
      <c r="B21" s="11" t="s">
        <v>42</v>
      </c>
      <c r="F21" s="12"/>
      <c r="G21" s="60">
        <v>12</v>
      </c>
      <c r="H21" s="60">
        <v>554906</v>
      </c>
      <c r="I21" s="60">
        <v>954266</v>
      </c>
      <c r="J21" s="146">
        <v>172</v>
      </c>
      <c r="K21" s="60">
        <v>124743</v>
      </c>
      <c r="L21" s="60">
        <v>405391</v>
      </c>
      <c r="M21" s="146">
        <v>325</v>
      </c>
      <c r="N21" s="60">
        <v>199613</v>
      </c>
      <c r="O21" s="60">
        <v>202673</v>
      </c>
      <c r="P21" s="146">
        <v>101.5</v>
      </c>
      <c r="Q21" s="60">
        <v>230550</v>
      </c>
      <c r="R21" s="60">
        <v>346202</v>
      </c>
      <c r="S21" s="146">
        <v>150.19999999999999</v>
      </c>
      <c r="T21" s="15">
        <v>25</v>
      </c>
    </row>
    <row r="22" spans="1:20" ht="22.5" customHeight="1">
      <c r="A22">
        <v>26</v>
      </c>
      <c r="B22" s="11" t="s">
        <v>43</v>
      </c>
      <c r="F22" s="12"/>
      <c r="G22" s="60">
        <v>21</v>
      </c>
      <c r="H22" s="60">
        <v>1046491</v>
      </c>
      <c r="I22" s="60">
        <v>1039167</v>
      </c>
      <c r="J22" s="146">
        <v>99.3</v>
      </c>
      <c r="K22" s="60">
        <v>212478</v>
      </c>
      <c r="L22" s="60">
        <v>239236</v>
      </c>
      <c r="M22" s="146">
        <v>112.6</v>
      </c>
      <c r="N22" s="60">
        <v>194633</v>
      </c>
      <c r="O22" s="60">
        <v>205638</v>
      </c>
      <c r="P22" s="146">
        <v>105.7</v>
      </c>
      <c r="Q22" s="60">
        <v>639380</v>
      </c>
      <c r="R22" s="60">
        <v>594293</v>
      </c>
      <c r="S22" s="146">
        <v>92.9</v>
      </c>
      <c r="T22" s="15">
        <v>26</v>
      </c>
    </row>
    <row r="23" spans="1:20" ht="22.5" customHeight="1">
      <c r="A23">
        <v>27</v>
      </c>
      <c r="B23" s="11" t="s">
        <v>44</v>
      </c>
      <c r="F23" s="12"/>
      <c r="G23" s="60">
        <v>5</v>
      </c>
      <c r="H23" s="60">
        <v>46823</v>
      </c>
      <c r="I23" s="60">
        <v>38750</v>
      </c>
      <c r="J23" s="146">
        <v>82.8</v>
      </c>
      <c r="K23" s="60">
        <v>15085</v>
      </c>
      <c r="L23" s="60">
        <v>17073</v>
      </c>
      <c r="M23" s="146">
        <v>113.2</v>
      </c>
      <c r="N23" s="60">
        <v>31082</v>
      </c>
      <c r="O23" s="60">
        <v>20741</v>
      </c>
      <c r="P23" s="146">
        <v>66.7</v>
      </c>
      <c r="Q23" s="60">
        <v>656</v>
      </c>
      <c r="R23" s="60">
        <v>936</v>
      </c>
      <c r="S23" s="146">
        <v>142.69999999999999</v>
      </c>
      <c r="T23" s="15">
        <v>27</v>
      </c>
    </row>
    <row r="24" spans="1:20" ht="22.5" customHeight="1">
      <c r="A24">
        <v>28</v>
      </c>
      <c r="B24" s="11" t="s">
        <v>45</v>
      </c>
      <c r="F24" s="12"/>
      <c r="G24" s="60">
        <v>9</v>
      </c>
      <c r="H24" s="60">
        <v>151086</v>
      </c>
      <c r="I24" s="60">
        <v>147113</v>
      </c>
      <c r="J24" s="146">
        <v>97.4</v>
      </c>
      <c r="K24" s="60">
        <v>55998</v>
      </c>
      <c r="L24" s="60">
        <v>51180</v>
      </c>
      <c r="M24" s="146">
        <v>91.4</v>
      </c>
      <c r="N24" s="60">
        <v>32567</v>
      </c>
      <c r="O24" s="60">
        <v>33327</v>
      </c>
      <c r="P24" s="146">
        <v>102.3</v>
      </c>
      <c r="Q24" s="60">
        <v>62521</v>
      </c>
      <c r="R24" s="60">
        <v>62606</v>
      </c>
      <c r="S24" s="146">
        <v>100.1</v>
      </c>
      <c r="T24" s="15">
        <v>28</v>
      </c>
    </row>
    <row r="25" spans="1:20" ht="22.5" customHeight="1">
      <c r="A25">
        <v>29</v>
      </c>
      <c r="B25" s="11" t="s">
        <v>46</v>
      </c>
      <c r="F25" s="12"/>
      <c r="G25" s="60">
        <v>9</v>
      </c>
      <c r="H25" s="60">
        <v>2090465</v>
      </c>
      <c r="I25" s="60">
        <v>2345522</v>
      </c>
      <c r="J25" s="146">
        <v>112.2</v>
      </c>
      <c r="K25" s="60">
        <v>69922</v>
      </c>
      <c r="L25" s="60">
        <v>56804</v>
      </c>
      <c r="M25" s="146">
        <v>81.2</v>
      </c>
      <c r="N25" s="60">
        <v>467861</v>
      </c>
      <c r="O25" s="60">
        <v>461105</v>
      </c>
      <c r="P25" s="146">
        <v>98.6</v>
      </c>
      <c r="Q25" s="60">
        <v>1552682</v>
      </c>
      <c r="R25" s="60">
        <v>1827613</v>
      </c>
      <c r="S25" s="146">
        <v>117.7</v>
      </c>
      <c r="T25" s="15">
        <v>29</v>
      </c>
    </row>
    <row r="26" spans="1:20" ht="22.5" customHeight="1">
      <c r="A26">
        <v>30</v>
      </c>
      <c r="B26" s="11" t="s">
        <v>47</v>
      </c>
      <c r="F26" s="12"/>
      <c r="G26" s="60">
        <v>5</v>
      </c>
      <c r="H26" s="60">
        <v>3138508</v>
      </c>
      <c r="I26" s="60">
        <v>3114212</v>
      </c>
      <c r="J26" s="146">
        <v>99.2</v>
      </c>
      <c r="K26" s="60">
        <v>121079</v>
      </c>
      <c r="L26" s="60">
        <v>116500</v>
      </c>
      <c r="M26" s="146">
        <v>96.2</v>
      </c>
      <c r="N26" s="60">
        <v>467310</v>
      </c>
      <c r="O26" s="60">
        <v>523610</v>
      </c>
      <c r="P26" s="146">
        <v>112</v>
      </c>
      <c r="Q26" s="60">
        <v>2550119</v>
      </c>
      <c r="R26" s="60">
        <v>2474102</v>
      </c>
      <c r="S26" s="146">
        <v>97</v>
      </c>
      <c r="T26" s="15">
        <v>30</v>
      </c>
    </row>
    <row r="27" spans="1:20" ht="22.5" customHeight="1">
      <c r="A27">
        <v>31</v>
      </c>
      <c r="B27" s="11" t="s">
        <v>48</v>
      </c>
      <c r="F27" s="12"/>
      <c r="G27" s="60">
        <v>9</v>
      </c>
      <c r="H27" s="60">
        <v>2274317</v>
      </c>
      <c r="I27" s="60">
        <v>2473568</v>
      </c>
      <c r="J27" s="146">
        <v>108.8</v>
      </c>
      <c r="K27" s="60">
        <v>182472</v>
      </c>
      <c r="L27" s="60">
        <v>196437</v>
      </c>
      <c r="M27" s="146">
        <v>107.7</v>
      </c>
      <c r="N27" s="60">
        <v>752208</v>
      </c>
      <c r="O27" s="60">
        <v>850718</v>
      </c>
      <c r="P27" s="146">
        <v>113.1</v>
      </c>
      <c r="Q27" s="60">
        <v>1339637</v>
      </c>
      <c r="R27" s="60">
        <v>1426413</v>
      </c>
      <c r="S27" s="146">
        <v>106.5</v>
      </c>
      <c r="T27" s="15">
        <v>31</v>
      </c>
    </row>
    <row r="28" spans="1:20" ht="22.5" customHeight="1">
      <c r="A28" s="11">
        <v>32</v>
      </c>
      <c r="B28" s="11" t="s">
        <v>49</v>
      </c>
      <c r="C28" s="11"/>
      <c r="D28" s="11"/>
      <c r="E28" s="11"/>
      <c r="F28" s="12"/>
      <c r="G28" s="124">
        <v>4</v>
      </c>
      <c r="H28" s="124">
        <v>95716</v>
      </c>
      <c r="I28" s="124">
        <v>85828</v>
      </c>
      <c r="J28" s="159">
        <v>89.7</v>
      </c>
      <c r="K28" s="124">
        <v>24981</v>
      </c>
      <c r="L28" s="124">
        <v>21294</v>
      </c>
      <c r="M28" s="159">
        <v>85.2</v>
      </c>
      <c r="N28" s="124">
        <v>41811</v>
      </c>
      <c r="O28" s="124">
        <v>39522</v>
      </c>
      <c r="P28" s="146">
        <v>94.5</v>
      </c>
      <c r="Q28" s="124">
        <v>28924</v>
      </c>
      <c r="R28" s="124">
        <v>25012</v>
      </c>
      <c r="S28" s="159">
        <v>86.5</v>
      </c>
      <c r="T28" s="15">
        <v>32</v>
      </c>
    </row>
    <row r="29" spans="1:20" ht="6" customHeight="1" thickBot="1">
      <c r="A29" s="17"/>
      <c r="B29" s="17"/>
      <c r="C29" s="17"/>
      <c r="D29" s="17"/>
      <c r="E29" s="17"/>
      <c r="F29" s="17"/>
      <c r="G29" s="175"/>
      <c r="H29" s="185"/>
      <c r="I29" s="185"/>
      <c r="J29" s="155"/>
      <c r="K29" s="185"/>
      <c r="L29" s="185"/>
      <c r="M29" s="155"/>
      <c r="N29" s="185"/>
      <c r="O29" s="185"/>
      <c r="P29" s="19"/>
      <c r="Q29" s="185"/>
      <c r="R29" s="185"/>
      <c r="S29" s="155"/>
      <c r="T29" s="20"/>
    </row>
    <row r="30" spans="1:20" ht="18" customHeight="1" thickTop="1">
      <c r="B30" s="265" t="s">
        <v>174</v>
      </c>
      <c r="C30">
        <v>30</v>
      </c>
      <c r="D30" t="s">
        <v>50</v>
      </c>
      <c r="E30">
        <v>49</v>
      </c>
      <c r="F30" s="12" t="s">
        <v>51</v>
      </c>
      <c r="G30" s="60">
        <v>64</v>
      </c>
      <c r="H30" s="60">
        <v>727674</v>
      </c>
      <c r="I30" s="60">
        <v>738165</v>
      </c>
      <c r="J30" s="146">
        <v>101.4</v>
      </c>
      <c r="K30" s="60">
        <v>329331</v>
      </c>
      <c r="L30" s="60">
        <v>294465</v>
      </c>
      <c r="M30" s="146">
        <v>89.4</v>
      </c>
      <c r="N30" s="60">
        <v>179171</v>
      </c>
      <c r="O30" s="60">
        <v>194121</v>
      </c>
      <c r="P30" s="146">
        <v>108.3</v>
      </c>
      <c r="Q30" s="60">
        <v>219172</v>
      </c>
      <c r="R30" s="60">
        <v>249579</v>
      </c>
      <c r="S30" s="146">
        <v>113.9</v>
      </c>
      <c r="T30" s="15" t="s">
        <v>86</v>
      </c>
    </row>
    <row r="31" spans="1:20" ht="18" customHeight="1">
      <c r="B31" s="227"/>
      <c r="C31">
        <v>50</v>
      </c>
      <c r="D31" t="s">
        <v>50</v>
      </c>
      <c r="E31">
        <v>99</v>
      </c>
      <c r="F31" s="12" t="s">
        <v>51</v>
      </c>
      <c r="G31" s="60">
        <v>66</v>
      </c>
      <c r="H31" s="60">
        <v>1866066</v>
      </c>
      <c r="I31" s="60">
        <v>2079997</v>
      </c>
      <c r="J31" s="146">
        <v>111.5</v>
      </c>
      <c r="K31" s="60">
        <v>608905</v>
      </c>
      <c r="L31" s="60">
        <v>723620</v>
      </c>
      <c r="M31" s="146">
        <v>118.8</v>
      </c>
      <c r="N31" s="60">
        <v>672366</v>
      </c>
      <c r="O31" s="60">
        <v>724816</v>
      </c>
      <c r="P31" s="146">
        <v>107.8</v>
      </c>
      <c r="Q31" s="60">
        <v>584795</v>
      </c>
      <c r="R31" s="60">
        <v>631561</v>
      </c>
      <c r="S31" s="146">
        <v>108</v>
      </c>
      <c r="T31" s="15" t="s">
        <v>85</v>
      </c>
    </row>
    <row r="32" spans="1:20" ht="18" customHeight="1">
      <c r="A32" s="11"/>
      <c r="B32" s="227"/>
      <c r="C32" s="11">
        <v>100</v>
      </c>
      <c r="D32" s="11" t="s">
        <v>50</v>
      </c>
      <c r="E32" s="11">
        <v>299</v>
      </c>
      <c r="F32" s="12" t="s">
        <v>51</v>
      </c>
      <c r="G32" s="124">
        <v>44</v>
      </c>
      <c r="H32" s="124">
        <v>4185635</v>
      </c>
      <c r="I32" s="124">
        <v>4383100</v>
      </c>
      <c r="J32" s="153">
        <v>104.7</v>
      </c>
      <c r="K32" s="124">
        <v>1721491</v>
      </c>
      <c r="L32" s="124">
        <v>1962174</v>
      </c>
      <c r="M32" s="153">
        <v>114</v>
      </c>
      <c r="N32" s="124">
        <v>1182322</v>
      </c>
      <c r="O32" s="124">
        <v>1048687</v>
      </c>
      <c r="P32" s="146">
        <v>88.7</v>
      </c>
      <c r="Q32" s="124">
        <v>1281822</v>
      </c>
      <c r="R32" s="124">
        <v>1372239</v>
      </c>
      <c r="S32" s="153">
        <v>107.1</v>
      </c>
      <c r="T32" s="15" t="s">
        <v>83</v>
      </c>
    </row>
    <row r="33" spans="1:20" ht="18" customHeight="1">
      <c r="A33" s="11"/>
      <c r="B33" s="227"/>
      <c r="C33" s="11">
        <v>300</v>
      </c>
      <c r="D33" s="11" t="s">
        <v>50</v>
      </c>
      <c r="E33" s="11">
        <v>499</v>
      </c>
      <c r="F33" s="12" t="s">
        <v>51</v>
      </c>
      <c r="G33" s="124">
        <v>7</v>
      </c>
      <c r="H33" s="124">
        <v>1746412</v>
      </c>
      <c r="I33" s="124">
        <v>1931501</v>
      </c>
      <c r="J33" s="153">
        <v>110.6</v>
      </c>
      <c r="K33" s="124">
        <v>756256</v>
      </c>
      <c r="L33" s="124">
        <v>799497</v>
      </c>
      <c r="M33" s="153">
        <v>105.7</v>
      </c>
      <c r="N33" s="124">
        <v>373033</v>
      </c>
      <c r="O33" s="124">
        <v>449205</v>
      </c>
      <c r="P33" s="146">
        <v>120.4</v>
      </c>
      <c r="Q33" s="124">
        <v>617123</v>
      </c>
      <c r="R33" s="124">
        <v>682799</v>
      </c>
      <c r="S33" s="153">
        <v>110.6</v>
      </c>
      <c r="T33" s="15" t="s">
        <v>82</v>
      </c>
    </row>
    <row r="34" spans="1:20" ht="18" customHeight="1">
      <c r="A34" s="11"/>
      <c r="B34" s="227"/>
      <c r="C34" s="11">
        <v>500</v>
      </c>
      <c r="D34" s="11" t="s">
        <v>65</v>
      </c>
      <c r="E34" s="11"/>
      <c r="F34" s="12"/>
      <c r="G34" s="124">
        <v>10</v>
      </c>
      <c r="H34" s="124">
        <v>11420755</v>
      </c>
      <c r="I34" s="124">
        <v>11909776</v>
      </c>
      <c r="J34" s="153">
        <v>104.3</v>
      </c>
      <c r="K34" s="124">
        <v>1931034</v>
      </c>
      <c r="L34" s="124">
        <v>2378861</v>
      </c>
      <c r="M34" s="153">
        <v>123.2</v>
      </c>
      <c r="N34" s="124">
        <v>2665626</v>
      </c>
      <c r="O34" s="124">
        <v>2534137</v>
      </c>
      <c r="P34" s="153">
        <v>95.1</v>
      </c>
      <c r="Q34" s="124">
        <v>6824095</v>
      </c>
      <c r="R34" s="124">
        <v>6996778</v>
      </c>
      <c r="S34" s="153">
        <v>102.5</v>
      </c>
      <c r="T34" s="15" t="s">
        <v>66</v>
      </c>
    </row>
    <row r="35" spans="1:20" ht="6" customHeight="1">
      <c r="A35" s="4"/>
      <c r="B35" s="33"/>
      <c r="C35" s="4"/>
      <c r="D35" s="4"/>
      <c r="E35" s="4"/>
      <c r="F35" s="4"/>
      <c r="G35" s="173"/>
      <c r="H35" s="173"/>
      <c r="I35" s="173"/>
      <c r="J35" s="149"/>
      <c r="K35" s="173"/>
      <c r="L35" s="173"/>
      <c r="M35" s="149"/>
      <c r="N35" s="173"/>
      <c r="O35" s="173"/>
      <c r="P35" s="149"/>
      <c r="Q35" s="173"/>
      <c r="R35" s="173"/>
      <c r="S35" s="149"/>
      <c r="T35" s="148"/>
    </row>
    <row r="36" spans="1:20" ht="18" customHeight="1">
      <c r="B36" s="265" t="s">
        <v>173</v>
      </c>
      <c r="D36" t="s">
        <v>140</v>
      </c>
      <c r="F36" s="12"/>
      <c r="G36" s="60">
        <v>47</v>
      </c>
      <c r="H36" s="60">
        <v>7237533</v>
      </c>
      <c r="I36" s="60">
        <v>7424467</v>
      </c>
      <c r="J36" s="146">
        <v>102.6</v>
      </c>
      <c r="K36" s="60">
        <v>2006892</v>
      </c>
      <c r="L36" s="60">
        <v>2259613</v>
      </c>
      <c r="M36" s="146">
        <v>112.6</v>
      </c>
      <c r="N36" s="60">
        <v>2038059</v>
      </c>
      <c r="O36" s="60">
        <v>1898068</v>
      </c>
      <c r="P36" s="146">
        <v>93.1</v>
      </c>
      <c r="Q36" s="60">
        <v>3192582</v>
      </c>
      <c r="R36" s="60">
        <v>3266786</v>
      </c>
      <c r="S36" s="146">
        <v>102.3</v>
      </c>
      <c r="T36" s="15" t="s">
        <v>172</v>
      </c>
    </row>
    <row r="37" spans="1:20" ht="18" customHeight="1">
      <c r="B37" s="227"/>
      <c r="D37" t="s">
        <v>139</v>
      </c>
      <c r="F37" s="12"/>
      <c r="G37" s="60">
        <v>74</v>
      </c>
      <c r="H37" s="60">
        <v>3373368</v>
      </c>
      <c r="I37" s="60">
        <v>3525867</v>
      </c>
      <c r="J37" s="146">
        <v>104.5</v>
      </c>
      <c r="K37" s="60">
        <v>1272414</v>
      </c>
      <c r="L37" s="60">
        <v>1340142</v>
      </c>
      <c r="M37" s="146">
        <v>105.3</v>
      </c>
      <c r="N37" s="60">
        <v>1000648</v>
      </c>
      <c r="O37" s="60">
        <v>987361</v>
      </c>
      <c r="P37" s="146">
        <v>98.7</v>
      </c>
      <c r="Q37" s="60">
        <v>1100306</v>
      </c>
      <c r="R37" s="60">
        <v>1198364</v>
      </c>
      <c r="S37" s="146">
        <v>108.9</v>
      </c>
      <c r="T37" s="15" t="s">
        <v>171</v>
      </c>
    </row>
    <row r="38" spans="1:20" ht="18" customHeight="1">
      <c r="A38" s="11"/>
      <c r="B38" s="227"/>
      <c r="C38" s="11"/>
      <c r="D38" s="11" t="s">
        <v>138</v>
      </c>
      <c r="E38" s="11"/>
      <c r="F38" s="12"/>
      <c r="G38" s="124">
        <v>32</v>
      </c>
      <c r="H38" s="124">
        <v>2594547</v>
      </c>
      <c r="I38" s="124">
        <v>2935338</v>
      </c>
      <c r="J38" s="153">
        <v>113.1</v>
      </c>
      <c r="K38" s="124">
        <v>1417319</v>
      </c>
      <c r="L38" s="124">
        <v>1689513</v>
      </c>
      <c r="M38" s="153">
        <v>119.2</v>
      </c>
      <c r="N38" s="124">
        <v>585248</v>
      </c>
      <c r="O38" s="124">
        <v>633078</v>
      </c>
      <c r="P38" s="146">
        <v>108.2</v>
      </c>
      <c r="Q38" s="124">
        <v>591980</v>
      </c>
      <c r="R38" s="124">
        <v>612747</v>
      </c>
      <c r="S38" s="153">
        <v>103.5</v>
      </c>
      <c r="T38" s="15" t="s">
        <v>170</v>
      </c>
    </row>
    <row r="39" spans="1:20" ht="18" customHeight="1">
      <c r="A39" s="11"/>
      <c r="B39" s="227"/>
      <c r="C39" s="11"/>
      <c r="D39" s="11" t="s">
        <v>137</v>
      </c>
      <c r="E39" s="11"/>
      <c r="F39" s="12"/>
      <c r="G39" s="124">
        <v>16</v>
      </c>
      <c r="H39" s="124">
        <v>671381</v>
      </c>
      <c r="I39" s="124">
        <v>555415</v>
      </c>
      <c r="J39" s="153">
        <v>82.7</v>
      </c>
      <c r="K39" s="124">
        <v>149612</v>
      </c>
      <c r="L39" s="124">
        <v>158565</v>
      </c>
      <c r="M39" s="153">
        <v>106</v>
      </c>
      <c r="N39" s="124">
        <v>246271</v>
      </c>
      <c r="O39" s="124">
        <v>213835</v>
      </c>
      <c r="P39" s="146">
        <v>86.8</v>
      </c>
      <c r="Q39" s="124">
        <v>275498</v>
      </c>
      <c r="R39" s="124">
        <v>183015</v>
      </c>
      <c r="S39" s="153">
        <v>66.400000000000006</v>
      </c>
      <c r="T39" s="15" t="s">
        <v>169</v>
      </c>
    </row>
    <row r="40" spans="1:20" ht="18" customHeight="1">
      <c r="A40" s="11"/>
      <c r="B40" s="227"/>
      <c r="C40" s="11"/>
      <c r="D40" s="11" t="s">
        <v>136</v>
      </c>
      <c r="E40" s="11"/>
      <c r="F40" s="12"/>
      <c r="G40" s="124">
        <v>3</v>
      </c>
      <c r="H40" s="124">
        <v>129327</v>
      </c>
      <c r="I40" s="124">
        <v>130871</v>
      </c>
      <c r="J40" s="153">
        <v>101.2</v>
      </c>
      <c r="K40" s="124">
        <v>4291</v>
      </c>
      <c r="L40" s="124">
        <v>6493</v>
      </c>
      <c r="M40" s="153">
        <v>151.30000000000001</v>
      </c>
      <c r="N40" s="124">
        <v>57387</v>
      </c>
      <c r="O40" s="124">
        <v>65715</v>
      </c>
      <c r="P40" s="146">
        <v>114.5</v>
      </c>
      <c r="Q40" s="124">
        <v>67649</v>
      </c>
      <c r="R40" s="124">
        <v>58663</v>
      </c>
      <c r="S40" s="153">
        <v>86.7</v>
      </c>
      <c r="T40" s="15" t="s">
        <v>168</v>
      </c>
    </row>
    <row r="41" spans="1:20" ht="18" customHeight="1">
      <c r="A41" s="24"/>
      <c r="B41" s="229"/>
      <c r="C41" s="24"/>
      <c r="D41" s="24" t="s">
        <v>135</v>
      </c>
      <c r="E41" s="24"/>
      <c r="F41" s="25"/>
      <c r="G41" s="56">
        <v>19</v>
      </c>
      <c r="H41" s="56">
        <v>5940386</v>
      </c>
      <c r="I41" s="56">
        <v>6470581</v>
      </c>
      <c r="J41" s="143">
        <v>108.9</v>
      </c>
      <c r="K41" s="56">
        <v>496489</v>
      </c>
      <c r="L41" s="56">
        <v>704291</v>
      </c>
      <c r="M41" s="143">
        <v>141.9</v>
      </c>
      <c r="N41" s="56">
        <v>1144905</v>
      </c>
      <c r="O41" s="56">
        <v>1152909</v>
      </c>
      <c r="P41" s="143">
        <v>100.7</v>
      </c>
      <c r="Q41" s="56">
        <v>4298992</v>
      </c>
      <c r="R41" s="56">
        <v>4613381</v>
      </c>
      <c r="S41" s="143">
        <v>107.3</v>
      </c>
      <c r="T41" s="27" t="s">
        <v>167</v>
      </c>
    </row>
  </sheetData>
  <mergeCells count="5">
    <mergeCell ref="A1:K1"/>
    <mergeCell ref="A2:F3"/>
    <mergeCell ref="G2:G3"/>
    <mergeCell ref="B30:B34"/>
    <mergeCell ref="B36:B41"/>
  </mergeCells>
  <phoneticPr fontId="2"/>
  <printOptions horizontalCentered="1"/>
  <pageMargins left="0.59055118110236227" right="0.59055118110236227" top="0.78740157480314965" bottom="0.39370078740157483" header="0.51181102362204722" footer="0.19685039370078741"/>
  <pageSetup paperSize="9" scale="94" firstPageNumber="34" fitToHeight="0" orientation="portrait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表紙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第10表</vt:lpstr>
      <vt:lpstr>第11表</vt:lpstr>
      <vt:lpstr>奥書</vt:lpstr>
      <vt:lpstr>表紙裏</vt:lpstr>
      <vt:lpstr>奥書!Print_Area</vt:lpstr>
      <vt:lpstr>第2表!Print_Area</vt:lpstr>
      <vt:lpstr>第3表!Print_Area</vt:lpstr>
      <vt:lpstr>第6表!Print_Area</vt:lpstr>
      <vt:lpstr>表紙!Print_Area</vt:lpstr>
      <vt:lpstr>表紙裏!Print_Area</vt:lpstr>
    </vt:vector>
  </TitlesOfParts>
  <Company>尼崎市 情報政策課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永田美智子</dc:creator>
  <cp:lastModifiedBy>永田美智子</cp:lastModifiedBy>
  <cp:lastPrinted>2016-08-29T04:12:00Z</cp:lastPrinted>
  <dcterms:created xsi:type="dcterms:W3CDTF">2016-08-02T01:37:35Z</dcterms:created>
  <dcterms:modified xsi:type="dcterms:W3CDTF">2016-08-29T04:17:08Z</dcterms:modified>
</cp:coreProperties>
</file>