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86" windowWidth="7140" windowHeight="9000" activeTab="0"/>
  </bookViews>
  <sheets>
    <sheet name="１　保険料収納状況" sheetId="1" r:id="rId1"/>
  </sheets>
  <definedNames>
    <definedName name="_xlnm.Print_Area" localSheetId="0">'１　保険料収納状況'!$A$1:$AL$133</definedName>
  </definedNames>
  <calcPr fullCalcOnLoad="1"/>
</workbook>
</file>

<file path=xl/sharedStrings.xml><?xml version="1.0" encoding="utf-8"?>
<sst xmlns="http://schemas.openxmlformats.org/spreadsheetml/2006/main" count="98" uniqueCount="60">
  <si>
    <t>中央</t>
  </si>
  <si>
    <t>小田</t>
  </si>
  <si>
    <t>大庄</t>
  </si>
  <si>
    <t>立花</t>
  </si>
  <si>
    <t>武庫</t>
  </si>
  <si>
    <t>園田</t>
  </si>
  <si>
    <t>人数</t>
  </si>
  <si>
    <t>第1段階</t>
  </si>
  <si>
    <t>第2段階</t>
  </si>
  <si>
    <t>第3段階</t>
  </si>
  <si>
    <t>第4段階</t>
  </si>
  <si>
    <t>第5段階</t>
  </si>
  <si>
    <t>特別徴収</t>
  </si>
  <si>
    <t>普通徴収</t>
  </si>
  <si>
    <t>口座振替加入率</t>
  </si>
  <si>
    <t>収納</t>
  </si>
  <si>
    <t>未納</t>
  </si>
  <si>
    <t>減免</t>
  </si>
  <si>
    <t>金額（円）</t>
  </si>
  <si>
    <t>全般</t>
  </si>
  <si>
    <t>行政区別</t>
  </si>
  <si>
    <t>％</t>
  </si>
  <si>
    <t>件</t>
  </si>
  <si>
    <t>円</t>
  </si>
  <si>
    <t>（１）</t>
  </si>
  <si>
    <t>（２）</t>
  </si>
  <si>
    <t>（３）</t>
  </si>
  <si>
    <t>収納率（％）</t>
  </si>
  <si>
    <t>合計</t>
  </si>
  <si>
    <t>（基準額×０．５）</t>
  </si>
  <si>
    <t>（基準額×０．７５）</t>
  </si>
  <si>
    <t>（基準額）</t>
  </si>
  <si>
    <t>（基準額×１．２５）</t>
  </si>
  <si>
    <t>（基準額×１．５）</t>
  </si>
  <si>
    <t>市外</t>
  </si>
  <si>
    <t>・　</t>
  </si>
  <si>
    <t>生活保護受給者</t>
  </si>
  <si>
    <t>・</t>
  </si>
  <si>
    <t>本人住民税課税で前年の合計所得金額が250万円未満の場合等</t>
  </si>
  <si>
    <t>・</t>
  </si>
  <si>
    <t>本人住民税課税で前年の合計所得金額が250万円以上の場合</t>
  </si>
  <si>
    <t>1　　保険料収納状況</t>
  </si>
  <si>
    <t>※</t>
  </si>
  <si>
    <t xml:space="preserve">  人数について、特別徴収から普通徴収に変更、特別徴収と普通徴収両方ある人についてはそれぞれでカウントしている。</t>
  </si>
  <si>
    <t>合計</t>
  </si>
  <si>
    <t xml:space="preserve">  収納の人数については、一部でも収納した人をカウントしている。そのため、収納と未納の人数の計と調定人数とは一致しない。</t>
  </si>
  <si>
    <t>保険料（年額）の算定に関する基準</t>
  </si>
  <si>
    <t>調定</t>
  </si>
  <si>
    <t>12年度</t>
  </si>
  <si>
    <t>13年度</t>
  </si>
  <si>
    <t>14年度</t>
  </si>
  <si>
    <t>世帯のだれかに住民税が課税されているが、本人は住民税非課税の場合等</t>
  </si>
  <si>
    <t>・</t>
  </si>
  <si>
    <r>
      <t>年度別の年間保険料</t>
    </r>
    <r>
      <rPr>
        <sz val="9"/>
        <rFont val="ＭＳ Ｐ明朝"/>
        <family val="1"/>
      </rPr>
      <t>(円)</t>
    </r>
  </si>
  <si>
    <t>老齢福祉年金受給者であって世帯全員が住民税非課税の場合等</t>
  </si>
  <si>
    <t>世帯全員が住民税非課税の場合等</t>
  </si>
  <si>
    <t>　・　</t>
  </si>
  <si>
    <t>対　　　　　象　　　　　者</t>
  </si>
  <si>
    <t>段　階</t>
  </si>
  <si>
    <t>所得段階別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</si>
</sst>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s>
  <fonts count="12">
    <font>
      <sz val="11"/>
      <name val="ＭＳ Ｐゴシック"/>
      <family val="0"/>
    </font>
    <font>
      <sz val="6"/>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sz val="11"/>
      <name val="ＭＳ Ｐ明朝"/>
      <family val="1"/>
    </font>
    <font>
      <sz val="9"/>
      <name val="ＭＳ Ｐゴシック"/>
      <family val="3"/>
    </font>
    <font>
      <sz val="12"/>
      <name val="ＭＳ Ｐゴシック"/>
      <family val="3"/>
    </font>
    <font>
      <sz val="10"/>
      <name val="ＭＳ Ｐゴシック"/>
      <family val="3"/>
    </font>
    <font>
      <sz val="14.25"/>
      <name val="ＭＳ Ｐゴシック"/>
      <family val="3"/>
    </font>
  </fonts>
  <fills count="2">
    <fill>
      <patternFill/>
    </fill>
    <fill>
      <patternFill patternType="gray125"/>
    </fill>
  </fills>
  <borders count="27">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85">
    <xf numFmtId="0" fontId="0" fillId="0" borderId="0" xfId="0" applyAlignment="1">
      <alignment/>
    </xf>
    <xf numFmtId="0" fontId="2" fillId="0" borderId="0" xfId="0" applyFont="1" applyAlignment="1">
      <alignment/>
    </xf>
    <xf numFmtId="0" fontId="2" fillId="0" borderId="0"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lignment horizontal="distributed" vertical="center"/>
    </xf>
    <xf numFmtId="0" fontId="2" fillId="0" borderId="0" xfId="0" applyFont="1" applyBorder="1" applyAlignment="1">
      <alignment/>
    </xf>
    <xf numFmtId="0" fontId="2" fillId="0" borderId="1" xfId="0" applyFont="1" applyBorder="1" applyAlignment="1">
      <alignment horizontal="distributed" vertical="center"/>
    </xf>
    <xf numFmtId="0" fontId="2" fillId="0" borderId="0" xfId="0" applyFont="1" applyAlignment="1">
      <alignment/>
    </xf>
    <xf numFmtId="0" fontId="9" fillId="0" borderId="0" xfId="0" applyFont="1" applyAlignment="1">
      <alignment horizontal="distributed" vertical="center"/>
    </xf>
    <xf numFmtId="0" fontId="0" fillId="0" borderId="0" xfId="0" applyFont="1" applyAlignment="1">
      <alignment/>
    </xf>
    <xf numFmtId="176" fontId="2" fillId="0" borderId="0" xfId="0" applyNumberFormat="1" applyFont="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0" fillId="0" borderId="1" xfId="0" applyBorder="1" applyAlignment="1">
      <alignment vertical="top"/>
    </xf>
    <xf numFmtId="0" fontId="0" fillId="0" borderId="1" xfId="0" applyBorder="1" applyAlignment="1">
      <alignment/>
    </xf>
    <xf numFmtId="0" fontId="2" fillId="0" borderId="2" xfId="0" applyFont="1" applyBorder="1" applyAlignment="1">
      <alignment horizontal="distributed" vertical="center"/>
    </xf>
    <xf numFmtId="0" fontId="0" fillId="0" borderId="0" xfId="0" applyBorder="1" applyAlignment="1">
      <alignment horizontal="distributed"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0" fontId="2" fillId="0" borderId="0"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horizontal="center"/>
    </xf>
    <xf numFmtId="0" fontId="2" fillId="0" borderId="2" xfId="0" applyFont="1" applyBorder="1" applyAlignment="1">
      <alignment/>
    </xf>
    <xf numFmtId="0" fontId="0" fillId="0" borderId="0" xfId="0" applyBorder="1" applyAlignment="1">
      <alignment/>
    </xf>
    <xf numFmtId="0" fontId="7" fillId="0" borderId="0" xfId="0" applyFont="1"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0" fillId="0" borderId="5" xfId="0"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2" fillId="0" borderId="3" xfId="0" applyFont="1" applyBorder="1" applyAlignment="1">
      <alignment/>
    </xf>
    <xf numFmtId="0" fontId="2" fillId="0" borderId="8" xfId="0" applyFont="1" applyBorder="1" applyAlignment="1">
      <alignment/>
    </xf>
    <xf numFmtId="0" fontId="0" fillId="0" borderId="0" xfId="0" applyBorder="1" applyAlignment="1">
      <alignment horizontal="center" vertical="center"/>
    </xf>
    <xf numFmtId="0" fontId="0" fillId="0" borderId="0" xfId="0" applyFont="1" applyAlignment="1">
      <alignment vertical="center"/>
    </xf>
    <xf numFmtId="0" fontId="0" fillId="0" borderId="0" xfId="0" applyAlignment="1">
      <alignment horizontal="distributed"/>
    </xf>
    <xf numFmtId="176" fontId="5" fillId="0" borderId="2" xfId="0" applyNumberFormat="1" applyFont="1" applyBorder="1" applyAlignment="1">
      <alignment horizontal="right" vertical="center"/>
    </xf>
    <xf numFmtId="176" fontId="5" fillId="0" borderId="4" xfId="0" applyNumberFormat="1" applyFont="1" applyBorder="1" applyAlignment="1">
      <alignment horizontal="right" vertical="center"/>
    </xf>
    <xf numFmtId="0" fontId="0" fillId="0" borderId="4" xfId="0" applyBorder="1" applyAlignment="1">
      <alignment horizontal="right" vertical="center"/>
    </xf>
    <xf numFmtId="176" fontId="5" fillId="0" borderId="9" xfId="0" applyNumberFormat="1" applyFont="1" applyBorder="1" applyAlignment="1">
      <alignment horizontal="right" vertical="center"/>
    </xf>
    <xf numFmtId="0" fontId="0" fillId="0" borderId="9" xfId="0" applyBorder="1" applyAlignment="1">
      <alignment horizontal="right" vertical="center"/>
    </xf>
    <xf numFmtId="0" fontId="0" fillId="0" borderId="9" xfId="0" applyBorder="1" applyAlignment="1">
      <alignment/>
    </xf>
    <xf numFmtId="176" fontId="5"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6" fontId="5" fillId="0" borderId="7" xfId="0" applyNumberFormat="1" applyFont="1" applyBorder="1" applyAlignment="1">
      <alignment horizontal="right" vertical="center"/>
    </xf>
    <xf numFmtId="176" fontId="8" fillId="0" borderId="3" xfId="0" applyNumberFormat="1" applyFont="1" applyBorder="1" applyAlignment="1">
      <alignment horizontal="right" vertical="center"/>
    </xf>
    <xf numFmtId="0" fontId="0" fillId="0" borderId="3" xfId="0" applyBorder="1" applyAlignment="1">
      <alignment vertical="center"/>
    </xf>
    <xf numFmtId="176" fontId="8" fillId="0" borderId="2" xfId="0" applyNumberFormat="1" applyFont="1" applyBorder="1" applyAlignment="1">
      <alignment horizontal="right" vertical="center"/>
    </xf>
    <xf numFmtId="176" fontId="8" fillId="0" borderId="4" xfId="0" applyNumberFormat="1" applyFont="1" applyBorder="1" applyAlignment="1">
      <alignment horizontal="right" vertical="center"/>
    </xf>
    <xf numFmtId="0" fontId="0" fillId="0" borderId="4" xfId="0" applyBorder="1" applyAlignment="1">
      <alignment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0" fillId="0" borderId="10" xfId="0" applyBorder="1" applyAlignment="1">
      <alignment horizontal="distributed"/>
    </xf>
    <xf numFmtId="0" fontId="0" fillId="0" borderId="11" xfId="0" applyBorder="1" applyAlignment="1">
      <alignment horizontal="distributed"/>
    </xf>
    <xf numFmtId="0" fontId="0" fillId="0" borderId="10" xfId="0" applyBorder="1" applyAlignment="1">
      <alignment horizontal="distributed" vertical="center"/>
    </xf>
    <xf numFmtId="0" fontId="0" fillId="0" borderId="11" xfId="0" applyBorder="1" applyAlignment="1">
      <alignment horizontal="distributed" vertical="center"/>
    </xf>
    <xf numFmtId="0" fontId="2" fillId="0" borderId="10" xfId="0" applyFont="1" applyBorder="1" applyAlignment="1">
      <alignment horizontal="distributed" vertical="center"/>
    </xf>
    <xf numFmtId="0" fontId="0" fillId="0" borderId="10" xfId="0" applyBorder="1" applyAlignment="1">
      <alignment/>
    </xf>
    <xf numFmtId="0" fontId="0" fillId="0" borderId="11" xfId="0" applyBorder="1" applyAlignment="1">
      <alignment/>
    </xf>
    <xf numFmtId="0" fontId="5" fillId="0" borderId="9" xfId="0" applyFont="1" applyBorder="1" applyAlignment="1">
      <alignment horizontal="right" vertical="center"/>
    </xf>
    <xf numFmtId="0" fontId="0" fillId="0" borderId="9" xfId="0" applyBorder="1" applyAlignment="1">
      <alignment vertical="center"/>
    </xf>
    <xf numFmtId="178" fontId="5" fillId="0" borderId="9" xfId="0" applyNumberFormat="1" applyFont="1" applyBorder="1" applyAlignment="1">
      <alignment horizontal="right" vertical="center"/>
    </xf>
    <xf numFmtId="178" fontId="8" fillId="0" borderId="9" xfId="0" applyNumberFormat="1" applyFont="1" applyBorder="1" applyAlignment="1">
      <alignment horizontal="right" vertical="center"/>
    </xf>
    <xf numFmtId="49" fontId="10" fillId="0" borderId="0" xfId="0" applyNumberFormat="1" applyFont="1" applyAlignment="1">
      <alignment horizontal="distributed" vertical="center"/>
    </xf>
    <xf numFmtId="0" fontId="10" fillId="0" borderId="0" xfId="0" applyFont="1" applyAlignment="1">
      <alignment horizontal="distributed" vertical="center"/>
    </xf>
    <xf numFmtId="0" fontId="0" fillId="0" borderId="0" xfId="0" applyFont="1" applyAlignment="1">
      <alignment horizontal="distributed" vertical="center"/>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distributed" vertical="center"/>
    </xf>
    <xf numFmtId="177" fontId="2" fillId="0" borderId="12"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0" fontId="2" fillId="0" borderId="14" xfId="0" applyFont="1" applyBorder="1" applyAlignment="1">
      <alignment horizontal="distributed"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177" fontId="5" fillId="0" borderId="12"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0" fillId="0" borderId="13" xfId="0" applyBorder="1" applyAlignment="1">
      <alignment horizontal="right" vertical="center"/>
    </xf>
    <xf numFmtId="0" fontId="0" fillId="0" borderId="14" xfId="0" applyBorder="1" applyAlignment="1">
      <alignment/>
    </xf>
    <xf numFmtId="0" fontId="0" fillId="0" borderId="12" xfId="0" applyBorder="1" applyAlignment="1">
      <alignment horizontal="right" vertical="center"/>
    </xf>
    <xf numFmtId="0" fontId="2" fillId="0" borderId="9" xfId="0" applyFont="1" applyBorder="1" applyAlignment="1">
      <alignment horizontal="distributed" vertical="center"/>
    </xf>
    <xf numFmtId="178" fontId="5" fillId="0" borderId="7" xfId="0" applyNumberFormat="1" applyFont="1" applyBorder="1" applyAlignment="1">
      <alignment horizontal="right" vertical="center"/>
    </xf>
    <xf numFmtId="178" fontId="8" fillId="0" borderId="3" xfId="0" applyNumberFormat="1" applyFont="1" applyBorder="1" applyAlignment="1">
      <alignment horizontal="right" vertical="center"/>
    </xf>
    <xf numFmtId="178" fontId="8" fillId="0" borderId="2" xfId="0" applyNumberFormat="1" applyFont="1" applyBorder="1" applyAlignment="1">
      <alignment horizontal="right" vertical="center"/>
    </xf>
    <xf numFmtId="178" fontId="8" fillId="0" borderId="4" xfId="0" applyNumberFormat="1" applyFont="1" applyBorder="1" applyAlignment="1">
      <alignment horizontal="right" vertical="center"/>
    </xf>
    <xf numFmtId="0" fontId="2" fillId="0" borderId="7"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10" fillId="0" borderId="4" xfId="0" applyFont="1" applyBorder="1" applyAlignment="1">
      <alignment horizontal="distributed" vertical="center"/>
    </xf>
    <xf numFmtId="0" fontId="0" fillId="0" borderId="4" xfId="0" applyBorder="1" applyAlignment="1">
      <alignment horizontal="distributed"/>
    </xf>
    <xf numFmtId="177" fontId="2" fillId="0" borderId="0" xfId="0" applyNumberFormat="1" applyFont="1" applyBorder="1" applyAlignment="1">
      <alignment horizontal="right" vertical="center"/>
    </xf>
    <xf numFmtId="0" fontId="0" fillId="0" borderId="0" xfId="0" applyAlignment="1">
      <alignment horizontal="right" vertical="center"/>
    </xf>
    <xf numFmtId="0" fontId="2" fillId="0" borderId="0" xfId="0" applyFont="1" applyBorder="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wrapText="1"/>
    </xf>
    <xf numFmtId="0" fontId="2"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10" fillId="0" borderId="0" xfId="0" applyFont="1" applyAlignment="1">
      <alignment/>
    </xf>
    <xf numFmtId="176" fontId="2" fillId="0" borderId="0" xfId="0" applyNumberFormat="1" applyFont="1" applyBorder="1" applyAlignment="1">
      <alignment horizontal="distributed" vertical="center"/>
    </xf>
    <xf numFmtId="0" fontId="0" fillId="0" borderId="0" xfId="0" applyAlignment="1">
      <alignment horizontal="distributed"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Border="1" applyAlignment="1">
      <alignment horizontal="center" vertical="center" wrapText="1"/>
    </xf>
    <xf numFmtId="178" fontId="2" fillId="0" borderId="3" xfId="0" applyNumberFormat="1" applyFon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0" xfId="0" applyAlignment="1">
      <alignment horizontal="distributed"/>
    </xf>
    <xf numFmtId="0" fontId="2" fillId="0" borderId="7"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8" fillId="0" borderId="3" xfId="0" applyNumberFormat="1" applyFont="1" applyBorder="1" applyAlignment="1">
      <alignment horizontal="right"/>
    </xf>
    <xf numFmtId="0" fontId="0" fillId="0" borderId="3" xfId="0" applyBorder="1" applyAlignment="1">
      <alignment horizontal="right"/>
    </xf>
    <xf numFmtId="176" fontId="8" fillId="0" borderId="2" xfId="0" applyNumberFormat="1" applyFont="1" applyBorder="1" applyAlignment="1">
      <alignment horizontal="right"/>
    </xf>
    <xf numFmtId="176" fontId="8" fillId="0" borderId="4" xfId="0" applyNumberFormat="1" applyFont="1" applyBorder="1" applyAlignment="1">
      <alignment horizontal="right"/>
    </xf>
    <xf numFmtId="0" fontId="0" fillId="0" borderId="4" xfId="0" applyBorder="1" applyAlignment="1">
      <alignment horizontal="right"/>
    </xf>
    <xf numFmtId="178" fontId="2" fillId="0" borderId="7" xfId="0" applyNumberFormat="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0" fillId="0" borderId="0" xfId="0" applyFont="1" applyAlignment="1">
      <alignment horizontal="distributed" vertical="center"/>
    </xf>
    <xf numFmtId="0" fontId="0" fillId="0" borderId="0" xfId="0" applyAlignment="1">
      <alignment/>
    </xf>
    <xf numFmtId="0" fontId="0" fillId="0" borderId="3" xfId="0" applyBorder="1" applyAlignment="1">
      <alignment/>
    </xf>
    <xf numFmtId="0" fontId="0" fillId="0" borderId="8" xfId="0" applyBorder="1" applyAlignment="1">
      <alignment/>
    </xf>
    <xf numFmtId="0" fontId="0" fillId="0" borderId="2" xfId="0" applyBorder="1" applyAlignment="1">
      <alignment/>
    </xf>
    <xf numFmtId="0" fontId="0" fillId="0" borderId="4" xfId="0" applyBorder="1" applyAlignment="1">
      <alignmen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78" fontId="2" fillId="0" borderId="18" xfId="0" applyNumberFormat="1"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3" xfId="0" applyFont="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distributed" vertical="center"/>
    </xf>
    <xf numFmtId="0" fontId="0" fillId="0" borderId="1"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a:t>
            </a:r>
          </a:p>
        </c:rich>
      </c:tx>
      <c:layout>
        <c:manualLayout>
          <c:xMode val="factor"/>
          <c:yMode val="factor"/>
          <c:x val="0.00975"/>
          <c:y val="0"/>
        </c:manualLayout>
      </c:layout>
      <c:spPr>
        <a:noFill/>
        <a:ln>
          <a:noFill/>
        </a:ln>
      </c:spPr>
    </c:title>
    <c:plotArea>
      <c:layout>
        <c:manualLayout>
          <c:xMode val="edge"/>
          <c:yMode val="edge"/>
          <c:x val="0.01625"/>
          <c:y val="0.14375"/>
          <c:w val="0.85075"/>
          <c:h val="0.82975"/>
        </c:manualLayout>
      </c:layout>
      <c:barChart>
        <c:barDir val="col"/>
        <c:grouping val="stacked"/>
        <c:varyColors val="0"/>
        <c:ser>
          <c:idx val="0"/>
          <c:order val="0"/>
          <c:tx>
            <c:strRef>
              <c:f>'１　保険料収納状況'!$AO$70</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保険料収納状況'!$AN$71:$AN$75</c:f>
              <c:strCache/>
            </c:strRef>
          </c:cat>
          <c:val>
            <c:numRef>
              <c:f>'１　保険料収納状況'!$AO$71:$AO$75</c:f>
              <c:numCache>
                <c:ptCount val="5"/>
                <c:pt idx="0">
                  <c:v>0</c:v>
                </c:pt>
                <c:pt idx="1">
                  <c:v>0</c:v>
                </c:pt>
                <c:pt idx="2">
                  <c:v>0</c:v>
                </c:pt>
                <c:pt idx="3">
                  <c:v>0</c:v>
                </c:pt>
                <c:pt idx="4">
                  <c:v>0</c:v>
                </c:pt>
              </c:numCache>
            </c:numRef>
          </c:val>
        </c:ser>
        <c:ser>
          <c:idx val="1"/>
          <c:order val="1"/>
          <c:tx>
            <c:strRef>
              <c:f>'１　保険料収納状況'!$AP$70</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保険料収納状況'!$AN$71:$AN$75</c:f>
              <c:strCache/>
            </c:strRef>
          </c:cat>
          <c:val>
            <c:numRef>
              <c:f>'１　保険料収納状況'!$AP$71:$AP$75</c:f>
              <c:numCache>
                <c:ptCount val="5"/>
                <c:pt idx="0">
                  <c:v>0</c:v>
                </c:pt>
                <c:pt idx="1">
                  <c:v>0</c:v>
                </c:pt>
                <c:pt idx="2">
                  <c:v>0</c:v>
                </c:pt>
                <c:pt idx="3">
                  <c:v>0</c:v>
                </c:pt>
                <c:pt idx="4">
                  <c:v>0</c:v>
                </c:pt>
              </c:numCache>
            </c:numRef>
          </c:val>
        </c:ser>
        <c:overlap val="100"/>
        <c:axId val="53030264"/>
        <c:axId val="7510329"/>
      </c:barChart>
      <c:catAx>
        <c:axId val="53030264"/>
        <c:scaling>
          <c:orientation val="minMax"/>
        </c:scaling>
        <c:axPos val="b"/>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7510329"/>
        <c:crosses val="autoZero"/>
        <c:auto val="1"/>
        <c:lblOffset val="100"/>
        <c:noMultiLvlLbl val="0"/>
      </c:catAx>
      <c:valAx>
        <c:axId val="7510329"/>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3030264"/>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0.0735</cdr:y>
    </cdr:from>
    <cdr:to>
      <cdr:x>0.1495</cdr:x>
      <cdr:y>0.1255</cdr:y>
    </cdr:to>
    <cdr:sp>
      <cdr:nvSpPr>
        <cdr:cNvPr id="1" name="Rectangle 1"/>
        <cdr:cNvSpPr>
          <a:spLocks/>
        </cdr:cNvSpPr>
      </cdr:nvSpPr>
      <cdr:spPr>
        <a:xfrm>
          <a:off x="47625" y="295275"/>
          <a:ext cx="838200" cy="2190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xdr:row>
      <xdr:rowOff>0</xdr:rowOff>
    </xdr:from>
    <xdr:to>
      <xdr:col>5</xdr:col>
      <xdr:colOff>0</xdr:colOff>
      <xdr:row>49</xdr:row>
      <xdr:rowOff>0</xdr:rowOff>
    </xdr:to>
    <xdr:sp>
      <xdr:nvSpPr>
        <xdr:cNvPr id="1" name="Line 1"/>
        <xdr:cNvSpPr>
          <a:spLocks/>
        </xdr:cNvSpPr>
      </xdr:nvSpPr>
      <xdr:spPr>
        <a:xfrm>
          <a:off x="180975" y="7439025"/>
          <a:ext cx="6286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47</xdr:row>
      <xdr:rowOff>133350</xdr:rowOff>
    </xdr:from>
    <xdr:ext cx="438150" cy="200025"/>
    <xdr:sp>
      <xdr:nvSpPr>
        <xdr:cNvPr id="2" name="TextBox 2"/>
        <xdr:cNvSpPr txBox="1">
          <a:spLocks noChangeArrowheads="1"/>
        </xdr:cNvSpPr>
      </xdr:nvSpPr>
      <xdr:spPr>
        <a:xfrm>
          <a:off x="209550" y="7743825"/>
          <a:ext cx="438150" cy="200025"/>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46</xdr:row>
      <xdr:rowOff>38100</xdr:rowOff>
    </xdr:from>
    <xdr:ext cx="390525" cy="190500"/>
    <xdr:sp>
      <xdr:nvSpPr>
        <xdr:cNvPr id="3" name="TextBox 3"/>
        <xdr:cNvSpPr txBox="1">
          <a:spLocks noChangeArrowheads="1"/>
        </xdr:cNvSpPr>
      </xdr:nvSpPr>
      <xdr:spPr>
        <a:xfrm>
          <a:off x="419100" y="7477125"/>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69</xdr:row>
      <xdr:rowOff>0</xdr:rowOff>
    </xdr:from>
    <xdr:to>
      <xdr:col>5</xdr:col>
      <xdr:colOff>0</xdr:colOff>
      <xdr:row>72</xdr:row>
      <xdr:rowOff>0</xdr:rowOff>
    </xdr:to>
    <xdr:sp>
      <xdr:nvSpPr>
        <xdr:cNvPr id="4" name="Line 4"/>
        <xdr:cNvSpPr>
          <a:spLocks/>
        </xdr:cNvSpPr>
      </xdr:nvSpPr>
      <xdr:spPr>
        <a:xfrm>
          <a:off x="161925" y="11020425"/>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71</xdr:row>
      <xdr:rowOff>9525</xdr:rowOff>
    </xdr:from>
    <xdr:ext cx="523875" cy="171450"/>
    <xdr:sp>
      <xdr:nvSpPr>
        <xdr:cNvPr id="5" name="TextBox 5"/>
        <xdr:cNvSpPr txBox="1">
          <a:spLocks noChangeArrowheads="1"/>
        </xdr:cNvSpPr>
      </xdr:nvSpPr>
      <xdr:spPr>
        <a:xfrm>
          <a:off x="171450" y="11334750"/>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69</xdr:row>
      <xdr:rowOff>38100</xdr:rowOff>
    </xdr:from>
    <xdr:ext cx="390525" cy="209550"/>
    <xdr:sp>
      <xdr:nvSpPr>
        <xdr:cNvPr id="6" name="TextBox 6"/>
        <xdr:cNvSpPr txBox="1">
          <a:spLocks noChangeArrowheads="1"/>
        </xdr:cNvSpPr>
      </xdr:nvSpPr>
      <xdr:spPr>
        <a:xfrm>
          <a:off x="428625" y="11058525"/>
          <a:ext cx="390525" cy="20955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28</xdr:row>
      <xdr:rowOff>0</xdr:rowOff>
    </xdr:from>
    <xdr:to>
      <xdr:col>5</xdr:col>
      <xdr:colOff>0</xdr:colOff>
      <xdr:row>31</xdr:row>
      <xdr:rowOff>0</xdr:rowOff>
    </xdr:to>
    <xdr:sp>
      <xdr:nvSpPr>
        <xdr:cNvPr id="7" name="Line 7"/>
        <xdr:cNvSpPr>
          <a:spLocks/>
        </xdr:cNvSpPr>
      </xdr:nvSpPr>
      <xdr:spPr>
        <a:xfrm>
          <a:off x="161925" y="4581525"/>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29</xdr:row>
      <xdr:rowOff>142875</xdr:rowOff>
    </xdr:from>
    <xdr:ext cx="504825" cy="190500"/>
    <xdr:sp>
      <xdr:nvSpPr>
        <xdr:cNvPr id="8" name="TextBox 8"/>
        <xdr:cNvSpPr txBox="1">
          <a:spLocks noChangeArrowheads="1"/>
        </xdr:cNvSpPr>
      </xdr:nvSpPr>
      <xdr:spPr>
        <a:xfrm>
          <a:off x="171450" y="4876800"/>
          <a:ext cx="504825" cy="190500"/>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28</xdr:row>
      <xdr:rowOff>38100</xdr:rowOff>
    </xdr:from>
    <xdr:ext cx="361950" cy="209550"/>
    <xdr:sp>
      <xdr:nvSpPr>
        <xdr:cNvPr id="9" name="TextBox 9"/>
        <xdr:cNvSpPr txBox="1">
          <a:spLocks noChangeArrowheads="1"/>
        </xdr:cNvSpPr>
      </xdr:nvSpPr>
      <xdr:spPr>
        <a:xfrm>
          <a:off x="485775" y="4619625"/>
          <a:ext cx="361950" cy="20955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9525</xdr:colOff>
      <xdr:row>87</xdr:row>
      <xdr:rowOff>133350</xdr:rowOff>
    </xdr:from>
    <xdr:to>
      <xdr:col>38</xdr:col>
      <xdr:colOff>0</xdr:colOff>
      <xdr:row>111</xdr:row>
      <xdr:rowOff>142875</xdr:rowOff>
    </xdr:to>
    <xdr:graphicFrame>
      <xdr:nvGraphicFramePr>
        <xdr:cNvPr id="10" name="Chart 23"/>
        <xdr:cNvGraphicFramePr/>
      </xdr:nvGraphicFramePr>
      <xdr:xfrm>
        <a:off x="171450" y="13935075"/>
        <a:ext cx="5953125"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7"/>
  <sheetViews>
    <sheetView tabSelected="1" workbookViewId="0" topLeftCell="A1">
      <selection activeCell="A1" sqref="A1"/>
    </sheetView>
  </sheetViews>
  <sheetFormatPr defaultColWidth="9.00390625" defaultRowHeight="13.5"/>
  <cols>
    <col min="1" max="26" width="2.125" style="1" customWidth="1"/>
    <col min="27" max="27" width="2.25390625" style="1" customWidth="1"/>
    <col min="28" max="28" width="2.125" style="1" customWidth="1"/>
    <col min="29" max="30" width="1.625" style="1" customWidth="1"/>
    <col min="31" max="31" width="2.125" style="1" customWidth="1"/>
    <col min="32" max="35" width="2.25390625" style="1" customWidth="1"/>
    <col min="36" max="39" width="2.125" style="1" customWidth="1"/>
    <col min="40" max="40" width="8.625" style="1" customWidth="1"/>
    <col min="41" max="42" width="10.625" style="1" customWidth="1"/>
    <col min="43" max="16384" width="2.125" style="1" customWidth="1"/>
  </cols>
  <sheetData>
    <row r="1" spans="1:19" ht="14.25">
      <c r="A1" s="37" t="s">
        <v>41</v>
      </c>
      <c r="C1" s="8"/>
      <c r="D1" s="8"/>
      <c r="E1" s="8"/>
      <c r="F1" s="8"/>
      <c r="G1" s="8"/>
      <c r="H1" s="8"/>
      <c r="I1" s="8"/>
      <c r="J1" s="9"/>
      <c r="K1" s="9"/>
      <c r="L1" s="9"/>
      <c r="M1" s="9"/>
      <c r="N1" s="9"/>
      <c r="O1" s="9"/>
      <c r="P1" s="9"/>
      <c r="Q1" s="9"/>
      <c r="R1" s="9"/>
      <c r="S1" s="9"/>
    </row>
    <row r="3" spans="2:15" ht="13.5">
      <c r="B3" s="149" t="s">
        <v>46</v>
      </c>
      <c r="C3" s="149"/>
      <c r="D3" s="149"/>
      <c r="E3" s="149"/>
      <c r="F3" s="149"/>
      <c r="G3" s="149"/>
      <c r="H3" s="149"/>
      <c r="I3" s="149"/>
      <c r="J3" s="149"/>
      <c r="K3" s="149"/>
      <c r="L3" s="149"/>
      <c r="M3" s="149"/>
      <c r="N3" s="150"/>
      <c r="O3" s="150"/>
    </row>
    <row r="4" spans="2:41" ht="14.25" thickBot="1">
      <c r="B4" s="137" t="s">
        <v>58</v>
      </c>
      <c r="C4" s="151"/>
      <c r="D4" s="151"/>
      <c r="E4" s="152"/>
      <c r="F4" s="137" t="s">
        <v>53</v>
      </c>
      <c r="G4" s="138"/>
      <c r="H4" s="138"/>
      <c r="I4" s="138"/>
      <c r="J4" s="139"/>
      <c r="K4" s="139"/>
      <c r="L4" s="139"/>
      <c r="M4" s="139"/>
      <c r="N4" s="139"/>
      <c r="O4" s="139"/>
      <c r="P4" s="139"/>
      <c r="Q4" s="140"/>
      <c r="R4" s="137" t="s">
        <v>57</v>
      </c>
      <c r="S4" s="178"/>
      <c r="T4" s="178"/>
      <c r="U4" s="178"/>
      <c r="V4" s="178"/>
      <c r="W4" s="178"/>
      <c r="X4" s="178"/>
      <c r="Y4" s="178"/>
      <c r="Z4" s="178"/>
      <c r="AA4" s="178"/>
      <c r="AB4" s="178"/>
      <c r="AC4" s="178"/>
      <c r="AD4" s="178"/>
      <c r="AE4" s="178"/>
      <c r="AF4" s="178"/>
      <c r="AG4" s="178"/>
      <c r="AH4" s="178"/>
      <c r="AI4" s="178"/>
      <c r="AJ4" s="178"/>
      <c r="AK4" s="178"/>
      <c r="AL4" s="179"/>
      <c r="AM4" s="36"/>
      <c r="AN4" s="36"/>
      <c r="AO4" s="5"/>
    </row>
    <row r="5" spans="2:44" ht="13.5">
      <c r="B5" s="153"/>
      <c r="C5" s="154"/>
      <c r="D5" s="154"/>
      <c r="E5" s="154"/>
      <c r="F5" s="155" t="s">
        <v>48</v>
      </c>
      <c r="G5" s="156"/>
      <c r="H5" s="156"/>
      <c r="I5" s="157"/>
      <c r="J5" s="158" t="s">
        <v>49</v>
      </c>
      <c r="K5" s="158"/>
      <c r="L5" s="158"/>
      <c r="M5" s="159"/>
      <c r="N5" s="160" t="s">
        <v>50</v>
      </c>
      <c r="O5" s="158"/>
      <c r="P5" s="158"/>
      <c r="Q5" s="159"/>
      <c r="R5" s="180"/>
      <c r="S5" s="181"/>
      <c r="T5" s="181"/>
      <c r="U5" s="181"/>
      <c r="V5" s="181"/>
      <c r="W5" s="181"/>
      <c r="X5" s="181"/>
      <c r="Y5" s="181"/>
      <c r="Z5" s="181"/>
      <c r="AA5" s="181"/>
      <c r="AB5" s="181"/>
      <c r="AC5" s="181"/>
      <c r="AD5" s="181"/>
      <c r="AE5" s="181"/>
      <c r="AF5" s="181"/>
      <c r="AG5" s="181"/>
      <c r="AH5" s="181"/>
      <c r="AI5" s="181"/>
      <c r="AJ5" s="181"/>
      <c r="AK5" s="181"/>
      <c r="AL5" s="182"/>
      <c r="AM5" s="36"/>
      <c r="AN5" s="36"/>
      <c r="AO5" s="36"/>
      <c r="AP5" s="27"/>
      <c r="AQ5" s="27"/>
      <c r="AR5" s="27"/>
    </row>
    <row r="6" spans="2:44" ht="12">
      <c r="B6" s="137" t="s">
        <v>7</v>
      </c>
      <c r="C6" s="138"/>
      <c r="D6" s="138"/>
      <c r="E6" s="138"/>
      <c r="F6" s="165">
        <v>4584</v>
      </c>
      <c r="G6" s="51"/>
      <c r="H6" s="51"/>
      <c r="I6" s="166"/>
      <c r="J6" s="130">
        <v>13454</v>
      </c>
      <c r="K6" s="51"/>
      <c r="L6" s="51"/>
      <c r="M6" s="131"/>
      <c r="N6" s="146">
        <v>17889</v>
      </c>
      <c r="O6" s="51"/>
      <c r="P6" s="51"/>
      <c r="Q6" s="131"/>
      <c r="R6" s="25" t="s">
        <v>52</v>
      </c>
      <c r="S6" s="17" t="s">
        <v>36</v>
      </c>
      <c r="T6" s="17"/>
      <c r="U6" s="17"/>
      <c r="V6" s="17"/>
      <c r="W6" s="17"/>
      <c r="X6" s="17"/>
      <c r="Y6" s="17"/>
      <c r="Z6" s="17"/>
      <c r="AA6" s="34"/>
      <c r="AB6" s="34"/>
      <c r="AC6" s="34"/>
      <c r="AD6" s="34"/>
      <c r="AE6" s="34"/>
      <c r="AF6" s="34"/>
      <c r="AG6" s="34"/>
      <c r="AH6" s="34"/>
      <c r="AI6" s="34"/>
      <c r="AJ6" s="34"/>
      <c r="AK6" s="34"/>
      <c r="AL6" s="35"/>
      <c r="AM6" s="21"/>
      <c r="AN6" s="21"/>
      <c r="AO6" s="21"/>
      <c r="AP6" s="5"/>
      <c r="AQ6" s="5"/>
      <c r="AR6" s="5"/>
    </row>
    <row r="7" spans="2:44" ht="12" customHeight="1">
      <c r="B7" s="161"/>
      <c r="C7" s="162"/>
      <c r="D7" s="162"/>
      <c r="E7" s="162"/>
      <c r="F7" s="167"/>
      <c r="G7" s="132"/>
      <c r="H7" s="132"/>
      <c r="I7" s="168"/>
      <c r="J7" s="132"/>
      <c r="K7" s="133"/>
      <c r="L7" s="133"/>
      <c r="M7" s="134"/>
      <c r="N7" s="147"/>
      <c r="O7" s="133"/>
      <c r="P7" s="133"/>
      <c r="Q7" s="134"/>
      <c r="R7" s="6" t="s">
        <v>39</v>
      </c>
      <c r="S7" s="116" t="s">
        <v>54</v>
      </c>
      <c r="T7" s="117"/>
      <c r="U7" s="117"/>
      <c r="V7" s="117"/>
      <c r="W7" s="117"/>
      <c r="X7" s="117"/>
      <c r="Y7" s="117"/>
      <c r="Z7" s="117"/>
      <c r="AA7" s="117"/>
      <c r="AB7" s="117"/>
      <c r="AC7" s="117"/>
      <c r="AD7" s="117"/>
      <c r="AE7" s="117"/>
      <c r="AF7" s="117"/>
      <c r="AG7" s="117"/>
      <c r="AH7" s="117"/>
      <c r="AI7" s="117"/>
      <c r="AJ7" s="117"/>
      <c r="AK7" s="117"/>
      <c r="AL7" s="177"/>
      <c r="AM7" s="27"/>
      <c r="AN7" s="27"/>
      <c r="AO7" s="27"/>
      <c r="AP7" s="16"/>
      <c r="AQ7" s="16"/>
      <c r="AR7" s="16"/>
    </row>
    <row r="8" spans="2:44" ht="12" customHeight="1">
      <c r="B8" s="161"/>
      <c r="C8" s="162"/>
      <c r="D8" s="162"/>
      <c r="E8" s="162"/>
      <c r="F8" s="167"/>
      <c r="G8" s="132"/>
      <c r="H8" s="132"/>
      <c r="I8" s="168"/>
      <c r="J8" s="132"/>
      <c r="K8" s="133"/>
      <c r="L8" s="133"/>
      <c r="M8" s="134"/>
      <c r="N8" s="147"/>
      <c r="O8" s="133"/>
      <c r="P8" s="133"/>
      <c r="Q8" s="134"/>
      <c r="R8" s="6"/>
      <c r="S8" s="117"/>
      <c r="T8" s="117"/>
      <c r="U8" s="117"/>
      <c r="V8" s="117"/>
      <c r="W8" s="117"/>
      <c r="X8" s="117"/>
      <c r="Y8" s="117"/>
      <c r="Z8" s="117"/>
      <c r="AA8" s="117"/>
      <c r="AB8" s="117"/>
      <c r="AC8" s="117"/>
      <c r="AD8" s="117"/>
      <c r="AE8" s="117"/>
      <c r="AF8" s="117"/>
      <c r="AG8" s="117"/>
      <c r="AH8" s="117"/>
      <c r="AI8" s="117"/>
      <c r="AJ8" s="117"/>
      <c r="AK8" s="117"/>
      <c r="AL8" s="177"/>
      <c r="AM8" s="27"/>
      <c r="AN8" s="27"/>
      <c r="AO8" s="27"/>
      <c r="AP8" s="16"/>
      <c r="AQ8" s="16"/>
      <c r="AR8" s="16"/>
    </row>
    <row r="9" spans="2:44" ht="12" customHeight="1">
      <c r="B9" s="163"/>
      <c r="C9" s="164"/>
      <c r="D9" s="164"/>
      <c r="E9" s="164"/>
      <c r="F9" s="169"/>
      <c r="G9" s="54"/>
      <c r="H9" s="54"/>
      <c r="I9" s="170"/>
      <c r="J9" s="54"/>
      <c r="K9" s="54"/>
      <c r="L9" s="54"/>
      <c r="M9" s="135"/>
      <c r="N9" s="148"/>
      <c r="O9" s="54"/>
      <c r="P9" s="54"/>
      <c r="Q9" s="135"/>
      <c r="R9" s="15"/>
      <c r="S9" s="19" t="s">
        <v>29</v>
      </c>
      <c r="T9" s="32"/>
      <c r="U9" s="32"/>
      <c r="V9" s="32"/>
      <c r="W9" s="32"/>
      <c r="X9" s="32"/>
      <c r="Y9" s="32"/>
      <c r="Z9" s="32"/>
      <c r="AA9" s="32"/>
      <c r="AB9" s="32"/>
      <c r="AC9" s="32"/>
      <c r="AD9" s="32"/>
      <c r="AE9" s="32"/>
      <c r="AF9" s="32"/>
      <c r="AG9" s="32"/>
      <c r="AH9" s="32"/>
      <c r="AI9" s="32"/>
      <c r="AJ9" s="32"/>
      <c r="AK9" s="32"/>
      <c r="AL9" s="33"/>
      <c r="AM9" s="27"/>
      <c r="AN9" s="27"/>
      <c r="AO9" s="27"/>
      <c r="AP9" s="21"/>
      <c r="AQ9" s="21"/>
      <c r="AR9" s="21"/>
    </row>
    <row r="10" spans="2:44" ht="12" customHeight="1">
      <c r="B10" s="137" t="s">
        <v>8</v>
      </c>
      <c r="C10" s="138"/>
      <c r="D10" s="138"/>
      <c r="E10" s="138"/>
      <c r="F10" s="165">
        <v>6876</v>
      </c>
      <c r="G10" s="51"/>
      <c r="H10" s="51"/>
      <c r="I10" s="166"/>
      <c r="J10" s="130">
        <v>20181</v>
      </c>
      <c r="K10" s="51"/>
      <c r="L10" s="51"/>
      <c r="M10" s="131"/>
      <c r="N10" s="146">
        <v>26834</v>
      </c>
      <c r="O10" s="51"/>
      <c r="P10" s="51"/>
      <c r="Q10" s="131"/>
      <c r="R10" s="137" t="s">
        <v>56</v>
      </c>
      <c r="S10" s="104" t="s">
        <v>55</v>
      </c>
      <c r="T10" s="51"/>
      <c r="U10" s="51"/>
      <c r="V10" s="51"/>
      <c r="W10" s="51"/>
      <c r="X10" s="51"/>
      <c r="Y10" s="51"/>
      <c r="Z10" s="51"/>
      <c r="AA10" s="51"/>
      <c r="AB10" s="51"/>
      <c r="AC10" s="51"/>
      <c r="AD10" s="51"/>
      <c r="AE10" s="51"/>
      <c r="AF10" s="51"/>
      <c r="AG10" s="51"/>
      <c r="AH10" s="51"/>
      <c r="AI10" s="51"/>
      <c r="AJ10" s="51"/>
      <c r="AK10" s="51"/>
      <c r="AL10" s="131"/>
      <c r="AM10" s="21"/>
      <c r="AN10" s="21"/>
      <c r="AO10" s="21"/>
      <c r="AP10" s="5"/>
      <c r="AQ10" s="5"/>
      <c r="AR10" s="5"/>
    </row>
    <row r="11" spans="2:44" ht="12">
      <c r="B11" s="161"/>
      <c r="C11" s="162"/>
      <c r="D11" s="162"/>
      <c r="E11" s="162"/>
      <c r="F11" s="167"/>
      <c r="G11" s="132"/>
      <c r="H11" s="132"/>
      <c r="I11" s="168"/>
      <c r="J11" s="132"/>
      <c r="K11" s="133"/>
      <c r="L11" s="133"/>
      <c r="M11" s="134"/>
      <c r="N11" s="147"/>
      <c r="O11" s="133"/>
      <c r="P11" s="133"/>
      <c r="Q11" s="134"/>
      <c r="R11" s="161"/>
      <c r="S11" s="133"/>
      <c r="T11" s="133"/>
      <c r="U11" s="133"/>
      <c r="V11" s="133"/>
      <c r="W11" s="133"/>
      <c r="X11" s="133"/>
      <c r="Y11" s="133"/>
      <c r="Z11" s="133"/>
      <c r="AA11" s="133"/>
      <c r="AB11" s="133"/>
      <c r="AC11" s="133"/>
      <c r="AD11" s="133"/>
      <c r="AE11" s="133"/>
      <c r="AF11" s="133"/>
      <c r="AG11" s="133"/>
      <c r="AH11" s="133"/>
      <c r="AI11" s="133"/>
      <c r="AJ11" s="133"/>
      <c r="AK11" s="133"/>
      <c r="AL11" s="134"/>
      <c r="AM11" s="21"/>
      <c r="AN11" s="21"/>
      <c r="AO11" s="21"/>
      <c r="AP11" s="5"/>
      <c r="AQ11" s="5"/>
      <c r="AR11" s="5"/>
    </row>
    <row r="12" spans="2:44" ht="12">
      <c r="B12" s="161"/>
      <c r="C12" s="162"/>
      <c r="D12" s="162"/>
      <c r="E12" s="162"/>
      <c r="F12" s="167"/>
      <c r="G12" s="132"/>
      <c r="H12" s="132"/>
      <c r="I12" s="168"/>
      <c r="J12" s="132"/>
      <c r="K12" s="133"/>
      <c r="L12" s="133"/>
      <c r="M12" s="134"/>
      <c r="N12" s="147"/>
      <c r="O12" s="133"/>
      <c r="P12" s="133"/>
      <c r="Q12" s="134"/>
      <c r="R12" s="161"/>
      <c r="S12" s="133"/>
      <c r="T12" s="133"/>
      <c r="U12" s="133"/>
      <c r="V12" s="133"/>
      <c r="W12" s="133"/>
      <c r="X12" s="133"/>
      <c r="Y12" s="133"/>
      <c r="Z12" s="133"/>
      <c r="AA12" s="133"/>
      <c r="AB12" s="133"/>
      <c r="AC12" s="133"/>
      <c r="AD12" s="133"/>
      <c r="AE12" s="133"/>
      <c r="AF12" s="133"/>
      <c r="AG12" s="133"/>
      <c r="AH12" s="133"/>
      <c r="AI12" s="133"/>
      <c r="AJ12" s="133"/>
      <c r="AK12" s="133"/>
      <c r="AL12" s="134"/>
      <c r="AM12" s="21"/>
      <c r="AN12" s="21"/>
      <c r="AO12" s="21"/>
      <c r="AP12" s="5"/>
      <c r="AQ12" s="5"/>
      <c r="AR12" s="5"/>
    </row>
    <row r="13" spans="2:44" ht="13.5">
      <c r="B13" s="163"/>
      <c r="C13" s="164"/>
      <c r="D13" s="164"/>
      <c r="E13" s="164"/>
      <c r="F13" s="169"/>
      <c r="G13" s="54"/>
      <c r="H13" s="54"/>
      <c r="I13" s="170"/>
      <c r="J13" s="54"/>
      <c r="K13" s="54"/>
      <c r="L13" s="54"/>
      <c r="M13" s="135"/>
      <c r="N13" s="148"/>
      <c r="O13" s="54"/>
      <c r="P13" s="54"/>
      <c r="Q13" s="135"/>
      <c r="R13" s="30"/>
      <c r="S13" s="19" t="s">
        <v>30</v>
      </c>
      <c r="T13" s="20"/>
      <c r="U13" s="20"/>
      <c r="V13" s="20"/>
      <c r="W13" s="20"/>
      <c r="X13" s="20"/>
      <c r="Y13" s="20"/>
      <c r="Z13" s="20"/>
      <c r="AA13" s="20"/>
      <c r="AB13" s="20"/>
      <c r="AC13" s="20"/>
      <c r="AD13" s="20"/>
      <c r="AE13" s="20"/>
      <c r="AF13" s="20"/>
      <c r="AG13" s="20"/>
      <c r="AH13" s="20"/>
      <c r="AI13" s="20"/>
      <c r="AJ13" s="20"/>
      <c r="AK13" s="20"/>
      <c r="AL13" s="31"/>
      <c r="AM13" s="21"/>
      <c r="AN13" s="21"/>
      <c r="AO13" s="21"/>
      <c r="AP13" s="5"/>
      <c r="AQ13" s="5"/>
      <c r="AR13" s="5"/>
    </row>
    <row r="14" spans="2:44" ht="13.5">
      <c r="B14" s="137" t="s">
        <v>9</v>
      </c>
      <c r="C14" s="138"/>
      <c r="D14" s="138"/>
      <c r="E14" s="138"/>
      <c r="F14" s="165">
        <v>9167</v>
      </c>
      <c r="G14" s="51"/>
      <c r="H14" s="51"/>
      <c r="I14" s="166"/>
      <c r="J14" s="130">
        <v>26907</v>
      </c>
      <c r="K14" s="51"/>
      <c r="L14" s="51"/>
      <c r="M14" s="131"/>
      <c r="N14" s="146">
        <v>35778</v>
      </c>
      <c r="O14" s="51"/>
      <c r="P14" s="51"/>
      <c r="Q14" s="131"/>
      <c r="R14" s="183" t="s">
        <v>35</v>
      </c>
      <c r="S14" s="174" t="s">
        <v>51</v>
      </c>
      <c r="T14" s="175"/>
      <c r="U14" s="175"/>
      <c r="V14" s="175"/>
      <c r="W14" s="175"/>
      <c r="X14" s="175"/>
      <c r="Y14" s="175"/>
      <c r="Z14" s="175"/>
      <c r="AA14" s="175"/>
      <c r="AB14" s="175"/>
      <c r="AC14" s="175"/>
      <c r="AD14" s="175"/>
      <c r="AE14" s="175"/>
      <c r="AF14" s="175"/>
      <c r="AG14" s="175"/>
      <c r="AH14" s="175"/>
      <c r="AI14" s="175"/>
      <c r="AJ14" s="175"/>
      <c r="AK14" s="175"/>
      <c r="AL14" s="176"/>
      <c r="AM14" s="27"/>
      <c r="AN14" s="27"/>
      <c r="AO14" s="27"/>
      <c r="AP14" s="27"/>
      <c r="AQ14" s="27"/>
      <c r="AR14" s="27"/>
    </row>
    <row r="15" spans="2:44" ht="13.5">
      <c r="B15" s="161"/>
      <c r="C15" s="162"/>
      <c r="D15" s="162"/>
      <c r="E15" s="162"/>
      <c r="F15" s="167"/>
      <c r="G15" s="132"/>
      <c r="H15" s="132"/>
      <c r="I15" s="168"/>
      <c r="J15" s="132"/>
      <c r="K15" s="133"/>
      <c r="L15" s="133"/>
      <c r="M15" s="134"/>
      <c r="N15" s="147"/>
      <c r="O15" s="133"/>
      <c r="P15" s="133"/>
      <c r="Q15" s="134"/>
      <c r="R15" s="147"/>
      <c r="S15" s="117"/>
      <c r="T15" s="117"/>
      <c r="U15" s="117"/>
      <c r="V15" s="117"/>
      <c r="W15" s="117"/>
      <c r="X15" s="117"/>
      <c r="Y15" s="117"/>
      <c r="Z15" s="117"/>
      <c r="AA15" s="117"/>
      <c r="AB15" s="117"/>
      <c r="AC15" s="117"/>
      <c r="AD15" s="117"/>
      <c r="AE15" s="117"/>
      <c r="AF15" s="117"/>
      <c r="AG15" s="117"/>
      <c r="AH15" s="117"/>
      <c r="AI15" s="117"/>
      <c r="AJ15" s="117"/>
      <c r="AK15" s="117"/>
      <c r="AL15" s="177"/>
      <c r="AM15" s="27"/>
      <c r="AN15" s="27"/>
      <c r="AO15" s="27"/>
      <c r="AP15" s="21"/>
      <c r="AQ15" s="21"/>
      <c r="AR15" s="21"/>
    </row>
    <row r="16" spans="2:44" ht="13.5">
      <c r="B16" s="161"/>
      <c r="C16" s="162"/>
      <c r="D16" s="162"/>
      <c r="E16" s="162"/>
      <c r="F16" s="167"/>
      <c r="G16" s="132"/>
      <c r="H16" s="132"/>
      <c r="I16" s="168"/>
      <c r="J16" s="132"/>
      <c r="K16" s="133"/>
      <c r="L16" s="133"/>
      <c r="M16" s="134"/>
      <c r="N16" s="147"/>
      <c r="O16" s="133"/>
      <c r="P16" s="133"/>
      <c r="Q16" s="134"/>
      <c r="R16" s="13"/>
      <c r="S16" s="117"/>
      <c r="T16" s="117"/>
      <c r="U16" s="117"/>
      <c r="V16" s="117"/>
      <c r="W16" s="117"/>
      <c r="X16" s="117"/>
      <c r="Y16" s="117"/>
      <c r="Z16" s="117"/>
      <c r="AA16" s="117"/>
      <c r="AB16" s="117"/>
      <c r="AC16" s="117"/>
      <c r="AD16" s="117"/>
      <c r="AE16" s="117"/>
      <c r="AF16" s="117"/>
      <c r="AG16" s="117"/>
      <c r="AH16" s="117"/>
      <c r="AI16" s="117"/>
      <c r="AJ16" s="117"/>
      <c r="AK16" s="117"/>
      <c r="AL16" s="177"/>
      <c r="AM16" s="27"/>
      <c r="AN16" s="27"/>
      <c r="AO16" s="27"/>
      <c r="AP16" s="21"/>
      <c r="AQ16" s="21"/>
      <c r="AR16" s="21"/>
    </row>
    <row r="17" spans="2:44" ht="12">
      <c r="B17" s="163"/>
      <c r="C17" s="164"/>
      <c r="D17" s="164"/>
      <c r="E17" s="164"/>
      <c r="F17" s="169"/>
      <c r="G17" s="54"/>
      <c r="H17" s="54"/>
      <c r="I17" s="170"/>
      <c r="J17" s="54"/>
      <c r="K17" s="54"/>
      <c r="L17" s="54"/>
      <c r="M17" s="135"/>
      <c r="N17" s="148"/>
      <c r="O17" s="54"/>
      <c r="P17" s="54"/>
      <c r="Q17" s="135"/>
      <c r="R17" s="15"/>
      <c r="S17" s="19" t="s">
        <v>31</v>
      </c>
      <c r="T17" s="19"/>
      <c r="U17" s="19"/>
      <c r="V17" s="19"/>
      <c r="W17" s="19"/>
      <c r="X17" s="19"/>
      <c r="Y17" s="22"/>
      <c r="Z17" s="22"/>
      <c r="AA17" s="22"/>
      <c r="AB17" s="22"/>
      <c r="AC17" s="22"/>
      <c r="AD17" s="22"/>
      <c r="AE17" s="22"/>
      <c r="AF17" s="22"/>
      <c r="AG17" s="22"/>
      <c r="AH17" s="22"/>
      <c r="AI17" s="22"/>
      <c r="AJ17" s="22"/>
      <c r="AK17" s="22"/>
      <c r="AL17" s="23"/>
      <c r="AM17" s="21"/>
      <c r="AN17" s="21"/>
      <c r="AO17" s="21"/>
      <c r="AP17" s="5"/>
      <c r="AQ17" s="5"/>
      <c r="AR17" s="5"/>
    </row>
    <row r="18" spans="2:44" ht="13.5">
      <c r="B18" s="137" t="s">
        <v>10</v>
      </c>
      <c r="C18" s="138"/>
      <c r="D18" s="138"/>
      <c r="E18" s="138"/>
      <c r="F18" s="165">
        <v>11459</v>
      </c>
      <c r="G18" s="51"/>
      <c r="H18" s="51"/>
      <c r="I18" s="166"/>
      <c r="J18" s="130">
        <v>33634</v>
      </c>
      <c r="K18" s="51"/>
      <c r="L18" s="51"/>
      <c r="M18" s="131"/>
      <c r="N18" s="146">
        <v>44723</v>
      </c>
      <c r="O18" s="51"/>
      <c r="P18" s="51"/>
      <c r="Q18" s="131"/>
      <c r="R18" s="183" t="s">
        <v>37</v>
      </c>
      <c r="S18" s="174" t="s">
        <v>38</v>
      </c>
      <c r="T18" s="175"/>
      <c r="U18" s="175"/>
      <c r="V18" s="175"/>
      <c r="W18" s="175"/>
      <c r="X18" s="175"/>
      <c r="Y18" s="175"/>
      <c r="Z18" s="175"/>
      <c r="AA18" s="175"/>
      <c r="AB18" s="175"/>
      <c r="AC18" s="175"/>
      <c r="AD18" s="175"/>
      <c r="AE18" s="175"/>
      <c r="AF18" s="175"/>
      <c r="AG18" s="175"/>
      <c r="AH18" s="175"/>
      <c r="AI18" s="175"/>
      <c r="AJ18" s="175"/>
      <c r="AK18" s="175"/>
      <c r="AL18" s="176"/>
      <c r="AM18" s="27"/>
      <c r="AN18" s="27"/>
      <c r="AO18" s="27"/>
      <c r="AP18" s="28"/>
      <c r="AQ18" s="28"/>
      <c r="AR18" s="28"/>
    </row>
    <row r="19" spans="2:44" ht="12" customHeight="1">
      <c r="B19" s="161"/>
      <c r="C19" s="162"/>
      <c r="D19" s="162"/>
      <c r="E19" s="162"/>
      <c r="F19" s="167"/>
      <c r="G19" s="132"/>
      <c r="H19" s="132"/>
      <c r="I19" s="168"/>
      <c r="J19" s="132"/>
      <c r="K19" s="133"/>
      <c r="L19" s="133"/>
      <c r="M19" s="134"/>
      <c r="N19" s="147"/>
      <c r="O19" s="133"/>
      <c r="P19" s="133"/>
      <c r="Q19" s="134"/>
      <c r="R19" s="184"/>
      <c r="S19" s="117"/>
      <c r="T19" s="117"/>
      <c r="U19" s="117"/>
      <c r="V19" s="117"/>
      <c r="W19" s="117"/>
      <c r="X19" s="117"/>
      <c r="Y19" s="117"/>
      <c r="Z19" s="117"/>
      <c r="AA19" s="117"/>
      <c r="AB19" s="117"/>
      <c r="AC19" s="117"/>
      <c r="AD19" s="117"/>
      <c r="AE19" s="117"/>
      <c r="AF19" s="117"/>
      <c r="AG19" s="117"/>
      <c r="AH19" s="117"/>
      <c r="AI19" s="117"/>
      <c r="AJ19" s="117"/>
      <c r="AK19" s="117"/>
      <c r="AL19" s="177"/>
      <c r="AM19" s="27"/>
      <c r="AN19" s="27"/>
      <c r="AO19" s="27"/>
      <c r="AP19" s="28"/>
      <c r="AQ19" s="28"/>
      <c r="AR19" s="28"/>
    </row>
    <row r="20" spans="2:44" ht="12" customHeight="1">
      <c r="B20" s="161"/>
      <c r="C20" s="162"/>
      <c r="D20" s="162"/>
      <c r="E20" s="162"/>
      <c r="F20" s="167"/>
      <c r="G20" s="132"/>
      <c r="H20" s="132"/>
      <c r="I20" s="168"/>
      <c r="J20" s="132"/>
      <c r="K20" s="133"/>
      <c r="L20" s="133"/>
      <c r="M20" s="134"/>
      <c r="N20" s="147"/>
      <c r="O20" s="133"/>
      <c r="P20" s="133"/>
      <c r="Q20" s="134"/>
      <c r="R20" s="14"/>
      <c r="S20" s="117"/>
      <c r="T20" s="117"/>
      <c r="U20" s="117"/>
      <c r="V20" s="117"/>
      <c r="W20" s="117"/>
      <c r="X20" s="117"/>
      <c r="Y20" s="117"/>
      <c r="Z20" s="117"/>
      <c r="AA20" s="117"/>
      <c r="AB20" s="117"/>
      <c r="AC20" s="117"/>
      <c r="AD20" s="117"/>
      <c r="AE20" s="117"/>
      <c r="AF20" s="117"/>
      <c r="AG20" s="117"/>
      <c r="AH20" s="117"/>
      <c r="AI20" s="117"/>
      <c r="AJ20" s="117"/>
      <c r="AK20" s="117"/>
      <c r="AL20" s="177"/>
      <c r="AM20" s="27"/>
      <c r="AN20" s="27"/>
      <c r="AO20" s="27"/>
      <c r="AP20" s="28"/>
      <c r="AQ20" s="28"/>
      <c r="AR20" s="28"/>
    </row>
    <row r="21" spans="2:44" ht="12">
      <c r="B21" s="163"/>
      <c r="C21" s="164"/>
      <c r="D21" s="164"/>
      <c r="E21" s="164"/>
      <c r="F21" s="169"/>
      <c r="G21" s="54"/>
      <c r="H21" s="54"/>
      <c r="I21" s="170"/>
      <c r="J21" s="54"/>
      <c r="K21" s="54"/>
      <c r="L21" s="54"/>
      <c r="M21" s="135"/>
      <c r="N21" s="148"/>
      <c r="O21" s="54"/>
      <c r="P21" s="54"/>
      <c r="Q21" s="135"/>
      <c r="R21" s="26"/>
      <c r="S21" s="19" t="s">
        <v>32</v>
      </c>
      <c r="T21" s="19"/>
      <c r="U21" s="19"/>
      <c r="V21" s="19"/>
      <c r="W21" s="19"/>
      <c r="X21" s="19"/>
      <c r="Y21" s="21"/>
      <c r="Z21" s="21"/>
      <c r="AA21" s="21"/>
      <c r="AB21" s="21"/>
      <c r="AC21" s="21"/>
      <c r="AD21" s="21"/>
      <c r="AE21" s="21"/>
      <c r="AF21" s="21"/>
      <c r="AG21" s="21"/>
      <c r="AH21" s="21"/>
      <c r="AI21" s="21"/>
      <c r="AJ21" s="21"/>
      <c r="AK21" s="21"/>
      <c r="AL21" s="24"/>
      <c r="AM21" s="21"/>
      <c r="AN21" s="21"/>
      <c r="AO21" s="21"/>
      <c r="AP21" s="5"/>
      <c r="AQ21" s="5"/>
      <c r="AR21" s="5"/>
    </row>
    <row r="22" spans="2:44" ht="13.5">
      <c r="B22" s="137" t="s">
        <v>11</v>
      </c>
      <c r="C22" s="138"/>
      <c r="D22" s="138"/>
      <c r="E22" s="138"/>
      <c r="F22" s="165">
        <v>13751</v>
      </c>
      <c r="G22" s="51"/>
      <c r="H22" s="51"/>
      <c r="I22" s="166"/>
      <c r="J22" s="130">
        <v>40361</v>
      </c>
      <c r="K22" s="51"/>
      <c r="L22" s="51"/>
      <c r="M22" s="131"/>
      <c r="N22" s="146">
        <v>53667</v>
      </c>
      <c r="O22" s="51"/>
      <c r="P22" s="51"/>
      <c r="Q22" s="131"/>
      <c r="R22" s="183" t="s">
        <v>39</v>
      </c>
      <c r="S22" s="174" t="s">
        <v>40</v>
      </c>
      <c r="T22" s="175"/>
      <c r="U22" s="175"/>
      <c r="V22" s="175"/>
      <c r="W22" s="175"/>
      <c r="X22" s="175"/>
      <c r="Y22" s="175"/>
      <c r="Z22" s="175"/>
      <c r="AA22" s="175"/>
      <c r="AB22" s="175"/>
      <c r="AC22" s="175"/>
      <c r="AD22" s="175"/>
      <c r="AE22" s="175"/>
      <c r="AF22" s="175"/>
      <c r="AG22" s="175"/>
      <c r="AH22" s="175"/>
      <c r="AI22" s="175"/>
      <c r="AJ22" s="175"/>
      <c r="AK22" s="175"/>
      <c r="AL22" s="176"/>
      <c r="AM22" s="27"/>
      <c r="AN22" s="27"/>
      <c r="AO22" s="27"/>
      <c r="AP22" s="29"/>
      <c r="AQ22" s="29"/>
      <c r="AR22" s="29"/>
    </row>
    <row r="23" spans="2:44" ht="13.5">
      <c r="B23" s="161"/>
      <c r="C23" s="162"/>
      <c r="D23" s="162"/>
      <c r="E23" s="162"/>
      <c r="F23" s="167"/>
      <c r="G23" s="132"/>
      <c r="H23" s="132"/>
      <c r="I23" s="168"/>
      <c r="J23" s="132"/>
      <c r="K23" s="133"/>
      <c r="L23" s="133"/>
      <c r="M23" s="134"/>
      <c r="N23" s="147"/>
      <c r="O23" s="133"/>
      <c r="P23" s="133"/>
      <c r="Q23" s="134"/>
      <c r="R23" s="184"/>
      <c r="S23" s="117"/>
      <c r="T23" s="117"/>
      <c r="U23" s="117"/>
      <c r="V23" s="117"/>
      <c r="W23" s="117"/>
      <c r="X23" s="117"/>
      <c r="Y23" s="117"/>
      <c r="Z23" s="117"/>
      <c r="AA23" s="117"/>
      <c r="AB23" s="117"/>
      <c r="AC23" s="117"/>
      <c r="AD23" s="117"/>
      <c r="AE23" s="117"/>
      <c r="AF23" s="117"/>
      <c r="AG23" s="117"/>
      <c r="AH23" s="117"/>
      <c r="AI23" s="117"/>
      <c r="AJ23" s="117"/>
      <c r="AK23" s="117"/>
      <c r="AL23" s="177"/>
      <c r="AM23" s="27"/>
      <c r="AN23" s="27"/>
      <c r="AO23" s="27"/>
      <c r="AP23" s="29"/>
      <c r="AQ23" s="29"/>
      <c r="AR23" s="29"/>
    </row>
    <row r="24" spans="2:44" ht="13.5">
      <c r="B24" s="161"/>
      <c r="C24" s="162"/>
      <c r="D24" s="162"/>
      <c r="E24" s="162"/>
      <c r="F24" s="167"/>
      <c r="G24" s="132"/>
      <c r="H24" s="132"/>
      <c r="I24" s="168"/>
      <c r="J24" s="132"/>
      <c r="K24" s="133"/>
      <c r="L24" s="133"/>
      <c r="M24" s="134"/>
      <c r="N24" s="147"/>
      <c r="O24" s="133"/>
      <c r="P24" s="133"/>
      <c r="Q24" s="134"/>
      <c r="R24" s="14"/>
      <c r="S24" s="117"/>
      <c r="T24" s="117"/>
      <c r="U24" s="117"/>
      <c r="V24" s="117"/>
      <c r="W24" s="117"/>
      <c r="X24" s="117"/>
      <c r="Y24" s="117"/>
      <c r="Z24" s="117"/>
      <c r="AA24" s="117"/>
      <c r="AB24" s="117"/>
      <c r="AC24" s="117"/>
      <c r="AD24" s="117"/>
      <c r="AE24" s="117"/>
      <c r="AF24" s="117"/>
      <c r="AG24" s="117"/>
      <c r="AH24" s="117"/>
      <c r="AI24" s="117"/>
      <c r="AJ24" s="117"/>
      <c r="AK24" s="117"/>
      <c r="AL24" s="177"/>
      <c r="AM24" s="27"/>
      <c r="AN24" s="27"/>
      <c r="AO24" s="27"/>
      <c r="AP24" s="29"/>
      <c r="AQ24" s="29"/>
      <c r="AR24" s="29"/>
    </row>
    <row r="25" spans="2:44" ht="12.75" thickBot="1">
      <c r="B25" s="163"/>
      <c r="C25" s="164"/>
      <c r="D25" s="164"/>
      <c r="E25" s="164"/>
      <c r="F25" s="171"/>
      <c r="G25" s="172"/>
      <c r="H25" s="172"/>
      <c r="I25" s="173"/>
      <c r="J25" s="54"/>
      <c r="K25" s="54"/>
      <c r="L25" s="54"/>
      <c r="M25" s="135"/>
      <c r="N25" s="148"/>
      <c r="O25" s="54"/>
      <c r="P25" s="54"/>
      <c r="Q25" s="135"/>
      <c r="R25" s="26"/>
      <c r="S25" s="19" t="s">
        <v>33</v>
      </c>
      <c r="T25" s="19"/>
      <c r="U25" s="19"/>
      <c r="V25" s="19"/>
      <c r="W25" s="19"/>
      <c r="X25" s="19"/>
      <c r="Y25" s="22"/>
      <c r="Z25" s="22"/>
      <c r="AA25" s="22"/>
      <c r="AB25" s="22"/>
      <c r="AC25" s="22"/>
      <c r="AD25" s="22"/>
      <c r="AE25" s="22"/>
      <c r="AF25" s="22"/>
      <c r="AG25" s="22"/>
      <c r="AH25" s="22"/>
      <c r="AI25" s="22"/>
      <c r="AJ25" s="22"/>
      <c r="AK25" s="22"/>
      <c r="AL25" s="23"/>
      <c r="AM25" s="21"/>
      <c r="AN25" s="21"/>
      <c r="AO25" s="21"/>
      <c r="AP25" s="5"/>
      <c r="AQ25" s="5"/>
      <c r="AR25" s="5"/>
    </row>
    <row r="26" spans="2:44" ht="13.5">
      <c r="B26" s="36"/>
      <c r="C26" s="36"/>
      <c r="D26" s="36"/>
      <c r="E26" s="36"/>
      <c r="F26" s="29"/>
      <c r="G26" s="29"/>
      <c r="H26" s="29"/>
      <c r="I26" s="29"/>
      <c r="J26" s="29"/>
      <c r="K26" s="29"/>
      <c r="L26" s="29"/>
      <c r="M26" s="29"/>
      <c r="N26" s="29"/>
      <c r="O26" s="29"/>
      <c r="P26" s="29"/>
      <c r="Q26" s="29"/>
      <c r="R26" s="5"/>
      <c r="S26" s="18"/>
      <c r="T26" s="18"/>
      <c r="U26" s="18"/>
      <c r="V26" s="18"/>
      <c r="W26" s="18"/>
      <c r="X26" s="18"/>
      <c r="Y26" s="21"/>
      <c r="Z26" s="21"/>
      <c r="AA26" s="21"/>
      <c r="AB26" s="21"/>
      <c r="AC26" s="21"/>
      <c r="AD26" s="21"/>
      <c r="AE26" s="21"/>
      <c r="AF26" s="21"/>
      <c r="AG26" s="21"/>
      <c r="AH26" s="21"/>
      <c r="AI26" s="21"/>
      <c r="AJ26" s="21"/>
      <c r="AK26" s="21"/>
      <c r="AL26" s="21"/>
      <c r="AM26" s="21"/>
      <c r="AN26" s="21"/>
      <c r="AO26" s="21"/>
      <c r="AP26" s="5"/>
      <c r="AQ26" s="5"/>
      <c r="AR26" s="5"/>
    </row>
    <row r="27" spans="2:3" ht="12">
      <c r="B27" s="11"/>
      <c r="C27" s="12"/>
    </row>
    <row r="28" spans="2:7" ht="13.5">
      <c r="B28" s="71" t="s">
        <v>24</v>
      </c>
      <c r="C28" s="71"/>
      <c r="D28" s="72" t="s">
        <v>19</v>
      </c>
      <c r="E28" s="73"/>
      <c r="F28" s="73"/>
      <c r="G28" s="73"/>
    </row>
    <row r="29" spans="2:38" ht="12" customHeight="1">
      <c r="B29" s="103"/>
      <c r="C29" s="104"/>
      <c r="D29" s="104"/>
      <c r="E29" s="105"/>
      <c r="F29" s="55" t="s">
        <v>47</v>
      </c>
      <c r="G29" s="56"/>
      <c r="H29" s="56"/>
      <c r="I29" s="56"/>
      <c r="J29" s="56"/>
      <c r="K29" s="56"/>
      <c r="L29" s="56"/>
      <c r="M29" s="56"/>
      <c r="N29" s="56"/>
      <c r="O29" s="57"/>
      <c r="P29" s="55" t="s">
        <v>15</v>
      </c>
      <c r="Q29" s="56"/>
      <c r="R29" s="56"/>
      <c r="S29" s="56"/>
      <c r="T29" s="56"/>
      <c r="U29" s="56"/>
      <c r="V29" s="56"/>
      <c r="W29" s="56"/>
      <c r="X29" s="56"/>
      <c r="Y29" s="57"/>
      <c r="Z29" s="58" t="s">
        <v>16</v>
      </c>
      <c r="AA29" s="56"/>
      <c r="AB29" s="56"/>
      <c r="AC29" s="56"/>
      <c r="AD29" s="56"/>
      <c r="AE29" s="56"/>
      <c r="AF29" s="56"/>
      <c r="AG29" s="56"/>
      <c r="AH29" s="56"/>
      <c r="AI29" s="57"/>
      <c r="AJ29" s="74" t="s">
        <v>27</v>
      </c>
      <c r="AK29" s="75"/>
      <c r="AL29" s="76"/>
    </row>
    <row r="30" spans="2:38" ht="12" customHeight="1">
      <c r="B30" s="106"/>
      <c r="C30" s="107"/>
      <c r="D30" s="107"/>
      <c r="E30" s="108"/>
      <c r="F30" s="59" t="s">
        <v>6</v>
      </c>
      <c r="G30" s="60"/>
      <c r="H30" s="60"/>
      <c r="I30" s="60"/>
      <c r="J30" s="59" t="s">
        <v>18</v>
      </c>
      <c r="K30" s="60"/>
      <c r="L30" s="60"/>
      <c r="M30" s="60"/>
      <c r="N30" s="60"/>
      <c r="O30" s="60"/>
      <c r="P30" s="59" t="s">
        <v>6</v>
      </c>
      <c r="Q30" s="62"/>
      <c r="R30" s="62"/>
      <c r="S30" s="62"/>
      <c r="T30" s="64" t="s">
        <v>18</v>
      </c>
      <c r="U30" s="65"/>
      <c r="V30" s="65"/>
      <c r="W30" s="65"/>
      <c r="X30" s="65"/>
      <c r="Y30" s="65"/>
      <c r="Z30" s="59" t="s">
        <v>6</v>
      </c>
      <c r="AA30" s="62"/>
      <c r="AB30" s="62"/>
      <c r="AC30" s="62"/>
      <c r="AD30" s="62"/>
      <c r="AE30" s="64" t="s">
        <v>18</v>
      </c>
      <c r="AF30" s="47"/>
      <c r="AG30" s="47"/>
      <c r="AH30" s="47"/>
      <c r="AI30" s="47"/>
      <c r="AJ30" s="77"/>
      <c r="AK30" s="78"/>
      <c r="AL30" s="79"/>
    </row>
    <row r="31" spans="2:38" ht="12" customHeight="1">
      <c r="B31" s="109"/>
      <c r="C31" s="110"/>
      <c r="D31" s="110"/>
      <c r="E31" s="111"/>
      <c r="F31" s="61"/>
      <c r="G31" s="61"/>
      <c r="H31" s="61"/>
      <c r="I31" s="61"/>
      <c r="J31" s="61"/>
      <c r="K31" s="61"/>
      <c r="L31" s="61"/>
      <c r="M31" s="61"/>
      <c r="N31" s="61"/>
      <c r="O31" s="61"/>
      <c r="P31" s="63"/>
      <c r="Q31" s="63"/>
      <c r="R31" s="63"/>
      <c r="S31" s="63"/>
      <c r="T31" s="66"/>
      <c r="U31" s="66"/>
      <c r="V31" s="66"/>
      <c r="W31" s="66"/>
      <c r="X31" s="66"/>
      <c r="Y31" s="66"/>
      <c r="Z31" s="63"/>
      <c r="AA31" s="63"/>
      <c r="AB31" s="63"/>
      <c r="AC31" s="63"/>
      <c r="AD31" s="63"/>
      <c r="AE31" s="48"/>
      <c r="AF31" s="48"/>
      <c r="AG31" s="48"/>
      <c r="AH31" s="48"/>
      <c r="AI31" s="48"/>
      <c r="AJ31" s="80"/>
      <c r="AK31" s="81"/>
      <c r="AL31" s="82"/>
    </row>
    <row r="32" spans="2:38" ht="12" customHeight="1">
      <c r="B32" s="55" t="s">
        <v>12</v>
      </c>
      <c r="C32" s="58"/>
      <c r="D32" s="58"/>
      <c r="E32" s="87"/>
      <c r="F32" s="99">
        <v>58857</v>
      </c>
      <c r="G32" s="100"/>
      <c r="H32" s="100"/>
      <c r="I32" s="46"/>
      <c r="J32" s="49">
        <v>533989854</v>
      </c>
      <c r="K32" s="141"/>
      <c r="L32" s="141"/>
      <c r="M32" s="141"/>
      <c r="N32" s="141"/>
      <c r="O32" s="142"/>
      <c r="P32" s="42">
        <v>58857</v>
      </c>
      <c r="Q32" s="42"/>
      <c r="R32" s="42"/>
      <c r="S32" s="44"/>
      <c r="T32" s="42">
        <v>533989854</v>
      </c>
      <c r="U32" s="42"/>
      <c r="V32" s="42"/>
      <c r="W32" s="42"/>
      <c r="X32" s="42"/>
      <c r="Y32" s="44"/>
      <c r="Z32" s="42">
        <v>0</v>
      </c>
      <c r="AA32" s="42"/>
      <c r="AB32" s="42"/>
      <c r="AC32" s="44"/>
      <c r="AD32" s="44"/>
      <c r="AE32" s="42">
        <v>0</v>
      </c>
      <c r="AF32" s="43"/>
      <c r="AG32" s="43"/>
      <c r="AH32" s="43"/>
      <c r="AI32" s="44"/>
      <c r="AJ32" s="84">
        <f>T32/J32*100</f>
        <v>100</v>
      </c>
      <c r="AK32" s="85"/>
      <c r="AL32" s="86"/>
    </row>
    <row r="33" spans="2:38" ht="12" customHeight="1">
      <c r="B33" s="55"/>
      <c r="C33" s="58"/>
      <c r="D33" s="58"/>
      <c r="E33" s="87"/>
      <c r="F33" s="101"/>
      <c r="G33" s="102"/>
      <c r="H33" s="102"/>
      <c r="I33" s="41"/>
      <c r="J33" s="143"/>
      <c r="K33" s="144"/>
      <c r="L33" s="144"/>
      <c r="M33" s="144"/>
      <c r="N33" s="144"/>
      <c r="O33" s="145"/>
      <c r="P33" s="42"/>
      <c r="Q33" s="42"/>
      <c r="R33" s="42"/>
      <c r="S33" s="44"/>
      <c r="T33" s="42"/>
      <c r="U33" s="42"/>
      <c r="V33" s="42"/>
      <c r="W33" s="42"/>
      <c r="X33" s="42"/>
      <c r="Y33" s="44"/>
      <c r="Z33" s="42"/>
      <c r="AA33" s="42"/>
      <c r="AB33" s="42"/>
      <c r="AC33" s="44"/>
      <c r="AD33" s="44"/>
      <c r="AE33" s="43"/>
      <c r="AF33" s="43"/>
      <c r="AG33" s="43"/>
      <c r="AH33" s="43"/>
      <c r="AI33" s="44"/>
      <c r="AJ33" s="84"/>
      <c r="AK33" s="85"/>
      <c r="AL33" s="86"/>
    </row>
    <row r="34" spans="2:38" ht="12" customHeight="1">
      <c r="B34" s="55" t="s">
        <v>13</v>
      </c>
      <c r="C34" s="58"/>
      <c r="D34" s="58"/>
      <c r="E34" s="87"/>
      <c r="F34" s="99">
        <v>22288</v>
      </c>
      <c r="G34" s="100"/>
      <c r="H34" s="100"/>
      <c r="I34" s="46"/>
      <c r="J34" s="49">
        <v>171284841</v>
      </c>
      <c r="K34" s="141"/>
      <c r="L34" s="141"/>
      <c r="M34" s="141"/>
      <c r="N34" s="141"/>
      <c r="O34" s="142"/>
      <c r="P34" s="42">
        <v>20455</v>
      </c>
      <c r="Q34" s="42"/>
      <c r="R34" s="42"/>
      <c r="S34" s="44"/>
      <c r="T34" s="42">
        <v>155565992</v>
      </c>
      <c r="U34" s="42"/>
      <c r="V34" s="42"/>
      <c r="W34" s="42"/>
      <c r="X34" s="42"/>
      <c r="Y34" s="44"/>
      <c r="Z34" s="42">
        <v>2787</v>
      </c>
      <c r="AA34" s="42"/>
      <c r="AB34" s="42"/>
      <c r="AC34" s="44"/>
      <c r="AD34" s="44"/>
      <c r="AE34" s="42">
        <v>15718849</v>
      </c>
      <c r="AF34" s="43"/>
      <c r="AG34" s="43"/>
      <c r="AH34" s="43"/>
      <c r="AI34" s="44"/>
      <c r="AJ34" s="84">
        <f>T34/J34*100</f>
        <v>90.8229771483397</v>
      </c>
      <c r="AK34" s="85"/>
      <c r="AL34" s="86"/>
    </row>
    <row r="35" spans="2:38" ht="12" customHeight="1">
      <c r="B35" s="55"/>
      <c r="C35" s="58"/>
      <c r="D35" s="58"/>
      <c r="E35" s="87"/>
      <c r="F35" s="101"/>
      <c r="G35" s="102"/>
      <c r="H35" s="102"/>
      <c r="I35" s="41"/>
      <c r="J35" s="143"/>
      <c r="K35" s="144"/>
      <c r="L35" s="144"/>
      <c r="M35" s="144"/>
      <c r="N35" s="144"/>
      <c r="O35" s="145"/>
      <c r="P35" s="42"/>
      <c r="Q35" s="42"/>
      <c r="R35" s="42"/>
      <c r="S35" s="44"/>
      <c r="T35" s="42"/>
      <c r="U35" s="42"/>
      <c r="V35" s="42"/>
      <c r="W35" s="42"/>
      <c r="X35" s="42"/>
      <c r="Y35" s="44"/>
      <c r="Z35" s="42"/>
      <c r="AA35" s="42"/>
      <c r="AB35" s="42"/>
      <c r="AC35" s="44"/>
      <c r="AD35" s="44"/>
      <c r="AE35" s="43"/>
      <c r="AF35" s="43"/>
      <c r="AG35" s="43"/>
      <c r="AH35" s="43"/>
      <c r="AI35" s="44"/>
      <c r="AJ35" s="84"/>
      <c r="AK35" s="85"/>
      <c r="AL35" s="86"/>
    </row>
    <row r="36" spans="2:38" ht="12" customHeight="1">
      <c r="B36" s="55" t="s">
        <v>28</v>
      </c>
      <c r="C36" s="58"/>
      <c r="D36" s="58"/>
      <c r="E36" s="87"/>
      <c r="F36" s="99">
        <f>SUM(F32:H35)</f>
        <v>81145</v>
      </c>
      <c r="G36" s="100"/>
      <c r="H36" s="100"/>
      <c r="I36" s="46"/>
      <c r="J36" s="49">
        <f>SUM(J32:N35)</f>
        <v>705274695</v>
      </c>
      <c r="K36" s="141"/>
      <c r="L36" s="141"/>
      <c r="M36" s="141"/>
      <c r="N36" s="141"/>
      <c r="O36" s="142"/>
      <c r="P36" s="42">
        <f>SUM(P32:R35)</f>
        <v>79312</v>
      </c>
      <c r="Q36" s="42"/>
      <c r="R36" s="42"/>
      <c r="S36" s="44"/>
      <c r="T36" s="42">
        <f>SUM(T32:X35)</f>
        <v>689555846</v>
      </c>
      <c r="U36" s="42"/>
      <c r="V36" s="42"/>
      <c r="W36" s="42"/>
      <c r="X36" s="42"/>
      <c r="Y36" s="44"/>
      <c r="Z36" s="42">
        <f>SUM(Z32:AB35)</f>
        <v>2787</v>
      </c>
      <c r="AA36" s="42"/>
      <c r="AB36" s="42"/>
      <c r="AC36" s="44"/>
      <c r="AD36" s="44"/>
      <c r="AE36" s="42">
        <f>SUM(AE32:AH35)</f>
        <v>15718849</v>
      </c>
      <c r="AF36" s="43"/>
      <c r="AG36" s="43"/>
      <c r="AH36" s="43"/>
      <c r="AI36" s="44"/>
      <c r="AJ36" s="84">
        <f>T36/J36*100</f>
        <v>97.77124443689277</v>
      </c>
      <c r="AK36" s="85"/>
      <c r="AL36" s="86"/>
    </row>
    <row r="37" spans="2:38" ht="12" customHeight="1">
      <c r="B37" s="55"/>
      <c r="C37" s="58"/>
      <c r="D37" s="58"/>
      <c r="E37" s="87"/>
      <c r="F37" s="101"/>
      <c r="G37" s="102"/>
      <c r="H37" s="102"/>
      <c r="I37" s="41"/>
      <c r="J37" s="143"/>
      <c r="K37" s="144"/>
      <c r="L37" s="144"/>
      <c r="M37" s="144"/>
      <c r="N37" s="144"/>
      <c r="O37" s="145"/>
      <c r="P37" s="42"/>
      <c r="Q37" s="42"/>
      <c r="R37" s="42"/>
      <c r="S37" s="44"/>
      <c r="T37" s="42"/>
      <c r="U37" s="42"/>
      <c r="V37" s="42"/>
      <c r="W37" s="42"/>
      <c r="X37" s="42"/>
      <c r="Y37" s="44"/>
      <c r="Z37" s="42"/>
      <c r="AA37" s="42"/>
      <c r="AB37" s="42"/>
      <c r="AC37" s="44"/>
      <c r="AD37" s="44"/>
      <c r="AE37" s="43"/>
      <c r="AF37" s="43"/>
      <c r="AG37" s="43"/>
      <c r="AH37" s="43"/>
      <c r="AI37" s="44"/>
      <c r="AJ37" s="84"/>
      <c r="AK37" s="85"/>
      <c r="AL37" s="86"/>
    </row>
    <row r="38" spans="2:28" ht="13.5">
      <c r="B38" s="2"/>
      <c r="C38" s="2"/>
      <c r="D38" s="2"/>
      <c r="E38" s="2"/>
      <c r="F38" s="2"/>
      <c r="G38" s="2"/>
      <c r="H38" s="2"/>
      <c r="I38" s="4"/>
      <c r="J38" s="4"/>
      <c r="K38" s="4"/>
      <c r="L38" s="4"/>
      <c r="M38" s="4"/>
      <c r="N38" s="4"/>
      <c r="O38" s="2"/>
      <c r="P38" s="4"/>
      <c r="Q38" s="4"/>
      <c r="R38" s="4"/>
      <c r="S38" s="4"/>
      <c r="T38" s="4"/>
      <c r="U38" s="2"/>
      <c r="V38" s="2"/>
      <c r="W38" s="2"/>
      <c r="X38" s="4"/>
      <c r="Y38" s="4"/>
      <c r="Z38" s="4"/>
      <c r="AA38" s="4"/>
      <c r="AB38" s="4"/>
    </row>
    <row r="39" spans="2:35" ht="13.5" customHeight="1">
      <c r="B39" s="11" t="s">
        <v>42</v>
      </c>
      <c r="C39" s="116" t="s">
        <v>45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2:35" ht="12">
      <c r="B40" s="3"/>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2:35" ht="13.5" customHeight="1">
      <c r="B41" s="3"/>
      <c r="C41" s="118" t="s">
        <v>43</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2:35" ht="12">
      <c r="B42" s="3"/>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5:31" ht="13.5">
      <c r="E43" s="123" t="s">
        <v>14</v>
      </c>
      <c r="F43" s="123"/>
      <c r="G43" s="123"/>
      <c r="H43" s="123"/>
      <c r="I43" s="123"/>
      <c r="J43" s="124"/>
      <c r="K43" s="124"/>
      <c r="M43" s="114">
        <v>48.45</v>
      </c>
      <c r="N43" s="115"/>
      <c r="O43" s="115"/>
      <c r="P43" s="4" t="s">
        <v>21</v>
      </c>
      <c r="Q43" s="4"/>
      <c r="R43" s="2"/>
      <c r="X43" s="2"/>
      <c r="Y43" s="2"/>
      <c r="Z43" s="2"/>
      <c r="AA43" s="4"/>
      <c r="AB43" s="4"/>
      <c r="AC43" s="4"/>
      <c r="AD43" s="4"/>
      <c r="AE43" s="4"/>
    </row>
    <row r="44" spans="5:24" ht="13.5">
      <c r="E44" s="83" t="s">
        <v>17</v>
      </c>
      <c r="F44" s="83"/>
      <c r="G44" s="122"/>
      <c r="H44" s="122"/>
      <c r="I44" s="122"/>
      <c r="M44" s="83">
        <v>34</v>
      </c>
      <c r="N44" s="83"/>
      <c r="O44" s="83"/>
      <c r="P44" s="2" t="s">
        <v>22</v>
      </c>
      <c r="Q44" s="2"/>
      <c r="R44" s="125">
        <v>111352</v>
      </c>
      <c r="S44" s="126"/>
      <c r="T44" s="126"/>
      <c r="U44" s="126"/>
      <c r="V44" s="126"/>
      <c r="W44" s="120" t="s">
        <v>23</v>
      </c>
      <c r="X44" s="121"/>
    </row>
    <row r="46" spans="2:11" ht="12" customHeight="1">
      <c r="B46" s="71" t="s">
        <v>25</v>
      </c>
      <c r="C46" s="71"/>
      <c r="D46" s="72" t="s">
        <v>20</v>
      </c>
      <c r="E46" s="73"/>
      <c r="F46" s="73"/>
      <c r="G46" s="73"/>
      <c r="H46" s="136"/>
      <c r="I46" s="136"/>
      <c r="J46" s="136"/>
      <c r="K46" s="136"/>
    </row>
    <row r="47" spans="2:38" ht="13.5" customHeight="1">
      <c r="B47" s="103"/>
      <c r="C47" s="104"/>
      <c r="D47" s="104"/>
      <c r="E47" s="105"/>
      <c r="F47" s="55" t="s">
        <v>47</v>
      </c>
      <c r="G47" s="56"/>
      <c r="H47" s="56"/>
      <c r="I47" s="56"/>
      <c r="J47" s="56"/>
      <c r="K47" s="56"/>
      <c r="L47" s="56"/>
      <c r="M47" s="56"/>
      <c r="N47" s="56"/>
      <c r="O47" s="57"/>
      <c r="P47" s="55" t="s">
        <v>15</v>
      </c>
      <c r="Q47" s="56"/>
      <c r="R47" s="56"/>
      <c r="S47" s="56"/>
      <c r="T47" s="56"/>
      <c r="U47" s="56"/>
      <c r="V47" s="56"/>
      <c r="W47" s="56"/>
      <c r="X47" s="56"/>
      <c r="Y47" s="57"/>
      <c r="Z47" s="58" t="s">
        <v>16</v>
      </c>
      <c r="AA47" s="56"/>
      <c r="AB47" s="56"/>
      <c r="AC47" s="56"/>
      <c r="AD47" s="56"/>
      <c r="AE47" s="56"/>
      <c r="AF47" s="56"/>
      <c r="AG47" s="56"/>
      <c r="AH47" s="56"/>
      <c r="AI47" s="57"/>
      <c r="AJ47" s="74" t="s">
        <v>27</v>
      </c>
      <c r="AK47" s="127"/>
      <c r="AL47" s="128"/>
    </row>
    <row r="48" spans="2:38" ht="12" customHeight="1">
      <c r="B48" s="106"/>
      <c r="C48" s="107"/>
      <c r="D48" s="107"/>
      <c r="E48" s="108"/>
      <c r="F48" s="59" t="s">
        <v>6</v>
      </c>
      <c r="G48" s="60"/>
      <c r="H48" s="60"/>
      <c r="I48" s="60"/>
      <c r="J48" s="59" t="s">
        <v>18</v>
      </c>
      <c r="K48" s="60"/>
      <c r="L48" s="60"/>
      <c r="M48" s="60"/>
      <c r="N48" s="60"/>
      <c r="O48" s="60"/>
      <c r="P48" s="59" t="s">
        <v>6</v>
      </c>
      <c r="Q48" s="62"/>
      <c r="R48" s="62"/>
      <c r="S48" s="62"/>
      <c r="T48" s="64" t="s">
        <v>18</v>
      </c>
      <c r="U48" s="65"/>
      <c r="V48" s="65"/>
      <c r="W48" s="65"/>
      <c r="X48" s="65"/>
      <c r="Y48" s="65"/>
      <c r="Z48" s="59" t="s">
        <v>6</v>
      </c>
      <c r="AA48" s="62"/>
      <c r="AB48" s="62"/>
      <c r="AC48" s="62"/>
      <c r="AD48" s="62"/>
      <c r="AE48" s="64" t="s">
        <v>18</v>
      </c>
      <c r="AF48" s="47"/>
      <c r="AG48" s="47"/>
      <c r="AH48" s="47"/>
      <c r="AI48" s="47"/>
      <c r="AJ48" s="77"/>
      <c r="AK48" s="129"/>
      <c r="AL48" s="79"/>
    </row>
    <row r="49" spans="2:38" ht="12" customHeight="1">
      <c r="B49" s="109"/>
      <c r="C49" s="110"/>
      <c r="D49" s="110"/>
      <c r="E49" s="111"/>
      <c r="F49" s="61"/>
      <c r="G49" s="61"/>
      <c r="H49" s="61"/>
      <c r="I49" s="61"/>
      <c r="J49" s="61"/>
      <c r="K49" s="61"/>
      <c r="L49" s="61"/>
      <c r="M49" s="61"/>
      <c r="N49" s="61"/>
      <c r="O49" s="61"/>
      <c r="P49" s="63"/>
      <c r="Q49" s="63"/>
      <c r="R49" s="63"/>
      <c r="S49" s="63"/>
      <c r="T49" s="66"/>
      <c r="U49" s="66"/>
      <c r="V49" s="66"/>
      <c r="W49" s="66"/>
      <c r="X49" s="66"/>
      <c r="Y49" s="66"/>
      <c r="Z49" s="63"/>
      <c r="AA49" s="63"/>
      <c r="AB49" s="63"/>
      <c r="AC49" s="63"/>
      <c r="AD49" s="63"/>
      <c r="AE49" s="48"/>
      <c r="AF49" s="48"/>
      <c r="AG49" s="48"/>
      <c r="AH49" s="48"/>
      <c r="AI49" s="48"/>
      <c r="AJ49" s="80"/>
      <c r="AK49" s="81"/>
      <c r="AL49" s="82"/>
    </row>
    <row r="50" spans="2:38" ht="12" customHeight="1">
      <c r="B50" s="98" t="s">
        <v>0</v>
      </c>
      <c r="C50" s="98"/>
      <c r="D50" s="98"/>
      <c r="E50" s="98"/>
      <c r="F50" s="69">
        <v>11686</v>
      </c>
      <c r="G50" s="70"/>
      <c r="H50" s="70"/>
      <c r="I50" s="68"/>
      <c r="J50" s="42">
        <v>99437417</v>
      </c>
      <c r="K50" s="44"/>
      <c r="L50" s="44"/>
      <c r="M50" s="44"/>
      <c r="N50" s="44"/>
      <c r="O50" s="44"/>
      <c r="P50" s="42">
        <f>F50-Z50+145</f>
        <v>11265</v>
      </c>
      <c r="Q50" s="67"/>
      <c r="R50" s="67"/>
      <c r="S50" s="68"/>
      <c r="T50" s="42">
        <f>J50-AE50</f>
        <v>96056176</v>
      </c>
      <c r="U50" s="42"/>
      <c r="V50" s="42"/>
      <c r="W50" s="42"/>
      <c r="X50" s="42"/>
      <c r="Y50" s="68"/>
      <c r="Z50" s="42">
        <v>566</v>
      </c>
      <c r="AA50" s="42"/>
      <c r="AB50" s="42"/>
      <c r="AC50" s="44"/>
      <c r="AD50" s="44"/>
      <c r="AE50" s="42">
        <v>3381241</v>
      </c>
      <c r="AF50" s="43"/>
      <c r="AG50" s="43"/>
      <c r="AH50" s="43"/>
      <c r="AI50" s="44"/>
      <c r="AJ50" s="91">
        <f>T50/J50*100</f>
        <v>96.59962909133088</v>
      </c>
      <c r="AK50" s="92"/>
      <c r="AL50" s="93"/>
    </row>
    <row r="51" spans="2:38" ht="12" customHeight="1">
      <c r="B51" s="98"/>
      <c r="C51" s="98"/>
      <c r="D51" s="98"/>
      <c r="E51" s="98"/>
      <c r="F51" s="70"/>
      <c r="G51" s="70"/>
      <c r="H51" s="70"/>
      <c r="I51" s="68"/>
      <c r="J51" s="44"/>
      <c r="K51" s="44"/>
      <c r="L51" s="44"/>
      <c r="M51" s="44"/>
      <c r="N51" s="44"/>
      <c r="O51" s="44"/>
      <c r="P51" s="67"/>
      <c r="Q51" s="67"/>
      <c r="R51" s="67"/>
      <c r="S51" s="68"/>
      <c r="T51" s="42"/>
      <c r="U51" s="42"/>
      <c r="V51" s="42"/>
      <c r="W51" s="42"/>
      <c r="X51" s="42"/>
      <c r="Y51" s="68"/>
      <c r="Z51" s="42"/>
      <c r="AA51" s="42"/>
      <c r="AB51" s="42"/>
      <c r="AC51" s="44"/>
      <c r="AD51" s="44"/>
      <c r="AE51" s="43"/>
      <c r="AF51" s="43"/>
      <c r="AG51" s="43"/>
      <c r="AH51" s="43"/>
      <c r="AI51" s="44"/>
      <c r="AJ51" s="91"/>
      <c r="AK51" s="92"/>
      <c r="AL51" s="93"/>
    </row>
    <row r="52" spans="2:38" ht="12" customHeight="1">
      <c r="B52" s="98" t="s">
        <v>1</v>
      </c>
      <c r="C52" s="98"/>
      <c r="D52" s="98"/>
      <c r="E52" s="98"/>
      <c r="F52" s="69">
        <v>15261</v>
      </c>
      <c r="G52" s="70"/>
      <c r="H52" s="70"/>
      <c r="I52" s="68"/>
      <c r="J52" s="42">
        <v>129918465</v>
      </c>
      <c r="K52" s="44"/>
      <c r="L52" s="44"/>
      <c r="M52" s="44"/>
      <c r="N52" s="44"/>
      <c r="O52" s="44"/>
      <c r="P52" s="42">
        <f>F52-Z52+197</f>
        <v>14988</v>
      </c>
      <c r="Q52" s="67"/>
      <c r="R52" s="67"/>
      <c r="S52" s="68"/>
      <c r="T52" s="42">
        <f>J52-AE52</f>
        <v>127377628</v>
      </c>
      <c r="U52" s="42"/>
      <c r="V52" s="42"/>
      <c r="W52" s="42"/>
      <c r="X52" s="42"/>
      <c r="Y52" s="68"/>
      <c r="Z52" s="42">
        <v>470</v>
      </c>
      <c r="AA52" s="42"/>
      <c r="AB52" s="42"/>
      <c r="AC52" s="44"/>
      <c r="AD52" s="44"/>
      <c r="AE52" s="42">
        <v>2540837</v>
      </c>
      <c r="AF52" s="43"/>
      <c r="AG52" s="43"/>
      <c r="AH52" s="43"/>
      <c r="AI52" s="44"/>
      <c r="AJ52" s="91">
        <f>T52/J52*100</f>
        <v>98.04428338958591</v>
      </c>
      <c r="AK52" s="92"/>
      <c r="AL52" s="93"/>
    </row>
    <row r="53" spans="2:38" ht="12" customHeight="1">
      <c r="B53" s="98"/>
      <c r="C53" s="98"/>
      <c r="D53" s="98"/>
      <c r="E53" s="98"/>
      <c r="F53" s="70"/>
      <c r="G53" s="70"/>
      <c r="H53" s="70"/>
      <c r="I53" s="68"/>
      <c r="J53" s="44"/>
      <c r="K53" s="44"/>
      <c r="L53" s="44"/>
      <c r="M53" s="44"/>
      <c r="N53" s="44"/>
      <c r="O53" s="44"/>
      <c r="P53" s="67"/>
      <c r="Q53" s="67"/>
      <c r="R53" s="67"/>
      <c r="S53" s="68"/>
      <c r="T53" s="42"/>
      <c r="U53" s="42"/>
      <c r="V53" s="42"/>
      <c r="W53" s="42"/>
      <c r="X53" s="42"/>
      <c r="Y53" s="68"/>
      <c r="Z53" s="42"/>
      <c r="AA53" s="42"/>
      <c r="AB53" s="42"/>
      <c r="AC53" s="44"/>
      <c r="AD53" s="44"/>
      <c r="AE53" s="43"/>
      <c r="AF53" s="43"/>
      <c r="AG53" s="43"/>
      <c r="AH53" s="43"/>
      <c r="AI53" s="44"/>
      <c r="AJ53" s="91"/>
      <c r="AK53" s="92"/>
      <c r="AL53" s="93"/>
    </row>
    <row r="54" spans="2:38" ht="12" customHeight="1">
      <c r="B54" s="98" t="s">
        <v>2</v>
      </c>
      <c r="C54" s="98"/>
      <c r="D54" s="98"/>
      <c r="E54" s="98"/>
      <c r="F54" s="69">
        <v>12486</v>
      </c>
      <c r="G54" s="70"/>
      <c r="H54" s="70"/>
      <c r="I54" s="68"/>
      <c r="J54" s="42">
        <v>105832042</v>
      </c>
      <c r="K54" s="44"/>
      <c r="L54" s="44"/>
      <c r="M54" s="44"/>
      <c r="N54" s="44"/>
      <c r="O54" s="44"/>
      <c r="P54" s="42">
        <f>F54-Z54+137</f>
        <v>12130</v>
      </c>
      <c r="Q54" s="67"/>
      <c r="R54" s="67"/>
      <c r="S54" s="68"/>
      <c r="T54" s="42">
        <f>J54-AE54</f>
        <v>103069497</v>
      </c>
      <c r="U54" s="42"/>
      <c r="V54" s="42"/>
      <c r="W54" s="42"/>
      <c r="X54" s="42"/>
      <c r="Y54" s="68"/>
      <c r="Z54" s="42">
        <v>493</v>
      </c>
      <c r="AA54" s="42"/>
      <c r="AB54" s="42"/>
      <c r="AC54" s="44"/>
      <c r="AD54" s="44"/>
      <c r="AE54" s="42">
        <v>2762545</v>
      </c>
      <c r="AF54" s="43"/>
      <c r="AG54" s="43"/>
      <c r="AH54" s="43"/>
      <c r="AI54" s="44"/>
      <c r="AJ54" s="91">
        <f>T54/J54*100</f>
        <v>97.38968940994259</v>
      </c>
      <c r="AK54" s="92"/>
      <c r="AL54" s="93"/>
    </row>
    <row r="55" spans="2:38" ht="12" customHeight="1">
      <c r="B55" s="98"/>
      <c r="C55" s="98"/>
      <c r="D55" s="98"/>
      <c r="E55" s="98"/>
      <c r="F55" s="70"/>
      <c r="G55" s="70"/>
      <c r="H55" s="70"/>
      <c r="I55" s="68"/>
      <c r="J55" s="44"/>
      <c r="K55" s="44"/>
      <c r="L55" s="44"/>
      <c r="M55" s="44"/>
      <c r="N55" s="44"/>
      <c r="O55" s="44"/>
      <c r="P55" s="67"/>
      <c r="Q55" s="67"/>
      <c r="R55" s="67"/>
      <c r="S55" s="68"/>
      <c r="T55" s="42"/>
      <c r="U55" s="42"/>
      <c r="V55" s="42"/>
      <c r="W55" s="42"/>
      <c r="X55" s="42"/>
      <c r="Y55" s="68"/>
      <c r="Z55" s="42"/>
      <c r="AA55" s="42"/>
      <c r="AB55" s="42"/>
      <c r="AC55" s="44"/>
      <c r="AD55" s="44"/>
      <c r="AE55" s="43"/>
      <c r="AF55" s="43"/>
      <c r="AG55" s="43"/>
      <c r="AH55" s="43"/>
      <c r="AI55" s="44"/>
      <c r="AJ55" s="91"/>
      <c r="AK55" s="92"/>
      <c r="AL55" s="93"/>
    </row>
    <row r="56" spans="2:38" ht="12" customHeight="1">
      <c r="B56" s="98" t="s">
        <v>3</v>
      </c>
      <c r="C56" s="98"/>
      <c r="D56" s="98"/>
      <c r="E56" s="98"/>
      <c r="F56" s="69">
        <v>18026</v>
      </c>
      <c r="G56" s="70"/>
      <c r="H56" s="70"/>
      <c r="I56" s="68"/>
      <c r="J56" s="42">
        <v>160744775</v>
      </c>
      <c r="K56" s="44"/>
      <c r="L56" s="44"/>
      <c r="M56" s="44"/>
      <c r="N56" s="44"/>
      <c r="O56" s="44"/>
      <c r="P56" s="42">
        <f>F56-Z56+175</f>
        <v>17669</v>
      </c>
      <c r="Q56" s="67"/>
      <c r="R56" s="67"/>
      <c r="S56" s="68"/>
      <c r="T56" s="42">
        <f>J56-AE56</f>
        <v>157762810</v>
      </c>
      <c r="U56" s="42"/>
      <c r="V56" s="42"/>
      <c r="W56" s="42"/>
      <c r="X56" s="42"/>
      <c r="Y56" s="68"/>
      <c r="Z56" s="42">
        <v>532</v>
      </c>
      <c r="AA56" s="42"/>
      <c r="AB56" s="42"/>
      <c r="AC56" s="44"/>
      <c r="AD56" s="44"/>
      <c r="AE56" s="42">
        <v>2981965</v>
      </c>
      <c r="AF56" s="43"/>
      <c r="AG56" s="43"/>
      <c r="AH56" s="43"/>
      <c r="AI56" s="44"/>
      <c r="AJ56" s="91">
        <f>T56/J56*100</f>
        <v>98.14490704285723</v>
      </c>
      <c r="AK56" s="92"/>
      <c r="AL56" s="93"/>
    </row>
    <row r="57" spans="2:38" ht="12" customHeight="1">
      <c r="B57" s="98"/>
      <c r="C57" s="98"/>
      <c r="D57" s="98"/>
      <c r="E57" s="98"/>
      <c r="F57" s="70"/>
      <c r="G57" s="70"/>
      <c r="H57" s="70"/>
      <c r="I57" s="68"/>
      <c r="J57" s="44"/>
      <c r="K57" s="44"/>
      <c r="L57" s="44"/>
      <c r="M57" s="44"/>
      <c r="N57" s="44"/>
      <c r="O57" s="44"/>
      <c r="P57" s="67"/>
      <c r="Q57" s="67"/>
      <c r="R57" s="67"/>
      <c r="S57" s="68"/>
      <c r="T57" s="42"/>
      <c r="U57" s="42"/>
      <c r="V57" s="42"/>
      <c r="W57" s="42"/>
      <c r="X57" s="42"/>
      <c r="Y57" s="68"/>
      <c r="Z57" s="42"/>
      <c r="AA57" s="42"/>
      <c r="AB57" s="42"/>
      <c r="AC57" s="44"/>
      <c r="AD57" s="44"/>
      <c r="AE57" s="43"/>
      <c r="AF57" s="43"/>
      <c r="AG57" s="43"/>
      <c r="AH57" s="43"/>
      <c r="AI57" s="44"/>
      <c r="AJ57" s="91"/>
      <c r="AK57" s="92"/>
      <c r="AL57" s="93"/>
    </row>
    <row r="58" spans="2:38" ht="12" customHeight="1">
      <c r="B58" s="98" t="s">
        <v>4</v>
      </c>
      <c r="C58" s="98"/>
      <c r="D58" s="98"/>
      <c r="E58" s="98"/>
      <c r="F58" s="69">
        <v>10610</v>
      </c>
      <c r="G58" s="70"/>
      <c r="H58" s="70"/>
      <c r="I58" s="68"/>
      <c r="J58" s="42">
        <v>93979741</v>
      </c>
      <c r="K58" s="44"/>
      <c r="L58" s="44"/>
      <c r="M58" s="44"/>
      <c r="N58" s="44"/>
      <c r="O58" s="44"/>
      <c r="P58" s="42">
        <f>F58-Z58+127</f>
        <v>10441</v>
      </c>
      <c r="Q58" s="67"/>
      <c r="R58" s="67"/>
      <c r="S58" s="68"/>
      <c r="T58" s="42">
        <f>J58-AE58</f>
        <v>92326773</v>
      </c>
      <c r="U58" s="42"/>
      <c r="V58" s="42"/>
      <c r="W58" s="42"/>
      <c r="X58" s="42"/>
      <c r="Y58" s="68"/>
      <c r="Z58" s="42">
        <v>296</v>
      </c>
      <c r="AA58" s="42"/>
      <c r="AB58" s="42"/>
      <c r="AC58" s="44"/>
      <c r="AD58" s="44"/>
      <c r="AE58" s="42">
        <v>1652968</v>
      </c>
      <c r="AF58" s="43"/>
      <c r="AG58" s="43"/>
      <c r="AH58" s="43"/>
      <c r="AI58" s="44"/>
      <c r="AJ58" s="91">
        <f>T58/J58*100</f>
        <v>98.24114433343671</v>
      </c>
      <c r="AK58" s="92"/>
      <c r="AL58" s="93"/>
    </row>
    <row r="59" spans="2:38" ht="12" customHeight="1">
      <c r="B59" s="98"/>
      <c r="C59" s="98"/>
      <c r="D59" s="98"/>
      <c r="E59" s="98"/>
      <c r="F59" s="70"/>
      <c r="G59" s="70"/>
      <c r="H59" s="70"/>
      <c r="I59" s="68"/>
      <c r="J59" s="44"/>
      <c r="K59" s="44"/>
      <c r="L59" s="44"/>
      <c r="M59" s="44"/>
      <c r="N59" s="44"/>
      <c r="O59" s="44"/>
      <c r="P59" s="67"/>
      <c r="Q59" s="67"/>
      <c r="R59" s="67"/>
      <c r="S59" s="68"/>
      <c r="T59" s="42"/>
      <c r="U59" s="42"/>
      <c r="V59" s="42"/>
      <c r="W59" s="42"/>
      <c r="X59" s="42"/>
      <c r="Y59" s="68"/>
      <c r="Z59" s="42"/>
      <c r="AA59" s="42"/>
      <c r="AB59" s="42"/>
      <c r="AC59" s="44"/>
      <c r="AD59" s="44"/>
      <c r="AE59" s="43"/>
      <c r="AF59" s="43"/>
      <c r="AG59" s="43"/>
      <c r="AH59" s="43"/>
      <c r="AI59" s="44"/>
      <c r="AJ59" s="91"/>
      <c r="AK59" s="92"/>
      <c r="AL59" s="93"/>
    </row>
    <row r="60" spans="2:38" ht="12" customHeight="1">
      <c r="B60" s="98" t="s">
        <v>5</v>
      </c>
      <c r="C60" s="98"/>
      <c r="D60" s="98"/>
      <c r="E60" s="98"/>
      <c r="F60" s="69">
        <v>12626</v>
      </c>
      <c r="G60" s="70"/>
      <c r="H60" s="70"/>
      <c r="I60" s="68"/>
      <c r="J60" s="42">
        <v>112493260</v>
      </c>
      <c r="K60" s="44"/>
      <c r="L60" s="44"/>
      <c r="M60" s="44"/>
      <c r="N60" s="44"/>
      <c r="O60" s="44"/>
      <c r="P60" s="42">
        <f>F60-Z60+173</f>
        <v>12369</v>
      </c>
      <c r="Q60" s="67"/>
      <c r="R60" s="67"/>
      <c r="S60" s="68"/>
      <c r="T60" s="42">
        <f>J60-AE60</f>
        <v>110093967</v>
      </c>
      <c r="U60" s="42"/>
      <c r="V60" s="42"/>
      <c r="W60" s="42"/>
      <c r="X60" s="42"/>
      <c r="Y60" s="68"/>
      <c r="Z60" s="42">
        <v>430</v>
      </c>
      <c r="AA60" s="42"/>
      <c r="AB60" s="42"/>
      <c r="AC60" s="44"/>
      <c r="AD60" s="44"/>
      <c r="AE60" s="42">
        <v>2399293</v>
      </c>
      <c r="AF60" s="43"/>
      <c r="AG60" s="43"/>
      <c r="AH60" s="43"/>
      <c r="AI60" s="44"/>
      <c r="AJ60" s="91">
        <f>T60/J60*100</f>
        <v>97.86716733073608</v>
      </c>
      <c r="AK60" s="92"/>
      <c r="AL60" s="93"/>
    </row>
    <row r="61" spans="2:38" ht="12" customHeight="1">
      <c r="B61" s="98"/>
      <c r="C61" s="98"/>
      <c r="D61" s="98"/>
      <c r="E61" s="98"/>
      <c r="F61" s="70"/>
      <c r="G61" s="70"/>
      <c r="H61" s="70"/>
      <c r="I61" s="68"/>
      <c r="J61" s="44"/>
      <c r="K61" s="44"/>
      <c r="L61" s="44"/>
      <c r="M61" s="44"/>
      <c r="N61" s="44"/>
      <c r="O61" s="44"/>
      <c r="P61" s="67"/>
      <c r="Q61" s="67"/>
      <c r="R61" s="67"/>
      <c r="S61" s="68"/>
      <c r="T61" s="42"/>
      <c r="U61" s="42"/>
      <c r="V61" s="42"/>
      <c r="W61" s="42"/>
      <c r="X61" s="42"/>
      <c r="Y61" s="68"/>
      <c r="Z61" s="42"/>
      <c r="AA61" s="42"/>
      <c r="AB61" s="42"/>
      <c r="AC61" s="44"/>
      <c r="AD61" s="44"/>
      <c r="AE61" s="43"/>
      <c r="AF61" s="43"/>
      <c r="AG61" s="43"/>
      <c r="AH61" s="43"/>
      <c r="AI61" s="44"/>
      <c r="AJ61" s="91"/>
      <c r="AK61" s="92"/>
      <c r="AL61" s="93"/>
    </row>
    <row r="62" spans="2:38" ht="12" customHeight="1">
      <c r="B62" s="98" t="s">
        <v>34</v>
      </c>
      <c r="C62" s="98"/>
      <c r="D62" s="98"/>
      <c r="E62" s="98"/>
      <c r="F62" s="69">
        <v>450</v>
      </c>
      <c r="G62" s="70"/>
      <c r="H62" s="70"/>
      <c r="I62" s="68"/>
      <c r="J62" s="42">
        <v>2868995</v>
      </c>
      <c r="K62" s="44"/>
      <c r="L62" s="44"/>
      <c r="M62" s="44"/>
      <c r="N62" s="44"/>
      <c r="O62" s="44"/>
      <c r="P62" s="42">
        <f>F62-Z62</f>
        <v>450</v>
      </c>
      <c r="Q62" s="67"/>
      <c r="R62" s="67"/>
      <c r="S62" s="68"/>
      <c r="T62" s="42">
        <f>J62-AE62</f>
        <v>2868995</v>
      </c>
      <c r="U62" s="42"/>
      <c r="V62" s="42"/>
      <c r="W62" s="42"/>
      <c r="X62" s="42"/>
      <c r="Y62" s="68"/>
      <c r="Z62" s="42">
        <v>0</v>
      </c>
      <c r="AA62" s="42"/>
      <c r="AB62" s="42"/>
      <c r="AC62" s="44"/>
      <c r="AD62" s="44"/>
      <c r="AE62" s="42">
        <v>0</v>
      </c>
      <c r="AF62" s="43"/>
      <c r="AG62" s="43"/>
      <c r="AH62" s="43"/>
      <c r="AI62" s="44"/>
      <c r="AJ62" s="91">
        <f>T62/J62*100</f>
        <v>100</v>
      </c>
      <c r="AK62" s="92"/>
      <c r="AL62" s="93"/>
    </row>
    <row r="63" spans="2:38" ht="12" customHeight="1">
      <c r="B63" s="98"/>
      <c r="C63" s="98"/>
      <c r="D63" s="98"/>
      <c r="E63" s="98"/>
      <c r="F63" s="70"/>
      <c r="G63" s="70"/>
      <c r="H63" s="70"/>
      <c r="I63" s="68"/>
      <c r="J63" s="44"/>
      <c r="K63" s="44"/>
      <c r="L63" s="44"/>
      <c r="M63" s="44"/>
      <c r="N63" s="44"/>
      <c r="O63" s="44"/>
      <c r="P63" s="67"/>
      <c r="Q63" s="67"/>
      <c r="R63" s="67"/>
      <c r="S63" s="68"/>
      <c r="T63" s="42"/>
      <c r="U63" s="42"/>
      <c r="V63" s="42"/>
      <c r="W63" s="42"/>
      <c r="X63" s="42"/>
      <c r="Y63" s="68"/>
      <c r="Z63" s="42"/>
      <c r="AA63" s="42"/>
      <c r="AB63" s="42"/>
      <c r="AC63" s="44"/>
      <c r="AD63" s="44"/>
      <c r="AE63" s="43"/>
      <c r="AF63" s="43"/>
      <c r="AG63" s="43"/>
      <c r="AH63" s="43"/>
      <c r="AI63" s="44"/>
      <c r="AJ63" s="91"/>
      <c r="AK63" s="92"/>
      <c r="AL63" s="93"/>
    </row>
    <row r="64" spans="2:38" ht="12" customHeight="1">
      <c r="B64" s="98" t="s">
        <v>44</v>
      </c>
      <c r="C64" s="98"/>
      <c r="D64" s="98"/>
      <c r="E64" s="98"/>
      <c r="F64" s="69">
        <f>SUM(F50:H63)</f>
        <v>81145</v>
      </c>
      <c r="G64" s="70"/>
      <c r="H64" s="70"/>
      <c r="I64" s="68"/>
      <c r="J64" s="42">
        <f>SUM(J50:N63)</f>
        <v>705274695</v>
      </c>
      <c r="K64" s="44"/>
      <c r="L64" s="44"/>
      <c r="M64" s="44"/>
      <c r="N64" s="44"/>
      <c r="O64" s="44"/>
      <c r="P64" s="42">
        <f>SUM(P50:R63)</f>
        <v>79312</v>
      </c>
      <c r="Q64" s="67"/>
      <c r="R64" s="67"/>
      <c r="S64" s="68"/>
      <c r="T64" s="42">
        <f>SUM(T50:X63)</f>
        <v>689555846</v>
      </c>
      <c r="U64" s="42"/>
      <c r="V64" s="42"/>
      <c r="W64" s="42"/>
      <c r="X64" s="42"/>
      <c r="Y64" s="68"/>
      <c r="Z64" s="42">
        <f>SUM(Z50:AB63)</f>
        <v>2787</v>
      </c>
      <c r="AA64" s="42"/>
      <c r="AB64" s="42"/>
      <c r="AC64" s="44"/>
      <c r="AD64" s="44"/>
      <c r="AE64" s="42">
        <f>SUM(AE50:AH63)</f>
        <v>15718849</v>
      </c>
      <c r="AF64" s="43"/>
      <c r="AG64" s="43"/>
      <c r="AH64" s="43"/>
      <c r="AI64" s="44"/>
      <c r="AJ64" s="91">
        <f>T64/J64*100</f>
        <v>97.77124443689277</v>
      </c>
      <c r="AK64" s="92"/>
      <c r="AL64" s="93"/>
    </row>
    <row r="65" spans="2:38" ht="12" customHeight="1">
      <c r="B65" s="98"/>
      <c r="C65" s="98"/>
      <c r="D65" s="98"/>
      <c r="E65" s="98"/>
      <c r="F65" s="70"/>
      <c r="G65" s="70"/>
      <c r="H65" s="70"/>
      <c r="I65" s="68"/>
      <c r="J65" s="44"/>
      <c r="K65" s="44"/>
      <c r="L65" s="44"/>
      <c r="M65" s="44"/>
      <c r="N65" s="44"/>
      <c r="O65" s="44"/>
      <c r="P65" s="67"/>
      <c r="Q65" s="67"/>
      <c r="R65" s="67"/>
      <c r="S65" s="68"/>
      <c r="T65" s="42"/>
      <c r="U65" s="42"/>
      <c r="V65" s="42"/>
      <c r="W65" s="42"/>
      <c r="X65" s="42"/>
      <c r="Y65" s="68"/>
      <c r="Z65" s="42"/>
      <c r="AA65" s="42"/>
      <c r="AB65" s="42"/>
      <c r="AC65" s="44"/>
      <c r="AD65" s="44"/>
      <c r="AE65" s="43"/>
      <c r="AF65" s="43"/>
      <c r="AG65" s="43"/>
      <c r="AH65" s="43"/>
      <c r="AI65" s="44"/>
      <c r="AJ65" s="91"/>
      <c r="AK65" s="92"/>
      <c r="AL65" s="93"/>
    </row>
    <row r="69" spans="2:11" ht="12" customHeight="1">
      <c r="B69" s="71" t="s">
        <v>26</v>
      </c>
      <c r="C69" s="71"/>
      <c r="D69" s="112" t="s">
        <v>59</v>
      </c>
      <c r="E69" s="113"/>
      <c r="F69" s="113"/>
      <c r="G69" s="113"/>
      <c r="H69" s="113"/>
      <c r="I69" s="113"/>
      <c r="J69" s="38"/>
      <c r="K69" s="38"/>
    </row>
    <row r="70" spans="2:42" ht="12" customHeight="1">
      <c r="B70" s="103"/>
      <c r="C70" s="104"/>
      <c r="D70" s="104"/>
      <c r="E70" s="105"/>
      <c r="F70" s="55" t="s">
        <v>47</v>
      </c>
      <c r="G70" s="56"/>
      <c r="H70" s="56"/>
      <c r="I70" s="56"/>
      <c r="J70" s="56"/>
      <c r="K70" s="56"/>
      <c r="L70" s="56"/>
      <c r="M70" s="56"/>
      <c r="N70" s="56"/>
      <c r="O70" s="57"/>
      <c r="P70" s="55" t="s">
        <v>15</v>
      </c>
      <c r="Q70" s="56"/>
      <c r="R70" s="56"/>
      <c r="S70" s="56"/>
      <c r="T70" s="56"/>
      <c r="U70" s="56"/>
      <c r="V70" s="56"/>
      <c r="W70" s="56"/>
      <c r="X70" s="56"/>
      <c r="Y70" s="57"/>
      <c r="Z70" s="58" t="s">
        <v>16</v>
      </c>
      <c r="AA70" s="56"/>
      <c r="AB70" s="56"/>
      <c r="AC70" s="56"/>
      <c r="AD70" s="56"/>
      <c r="AE70" s="56"/>
      <c r="AF70" s="56"/>
      <c r="AG70" s="56"/>
      <c r="AH70" s="56"/>
      <c r="AI70" s="57"/>
      <c r="AJ70" s="74" t="s">
        <v>27</v>
      </c>
      <c r="AK70" s="127"/>
      <c r="AL70" s="128"/>
      <c r="AO70" s="1" t="s">
        <v>15</v>
      </c>
      <c r="AP70" s="1" t="s">
        <v>16</v>
      </c>
    </row>
    <row r="71" spans="2:42" ht="12" customHeight="1">
      <c r="B71" s="106"/>
      <c r="C71" s="107"/>
      <c r="D71" s="107"/>
      <c r="E71" s="108"/>
      <c r="F71" s="59" t="s">
        <v>6</v>
      </c>
      <c r="G71" s="60"/>
      <c r="H71" s="60"/>
      <c r="I71" s="60"/>
      <c r="J71" s="59" t="s">
        <v>18</v>
      </c>
      <c r="K71" s="60"/>
      <c r="L71" s="60"/>
      <c r="M71" s="60"/>
      <c r="N71" s="60"/>
      <c r="O71" s="60"/>
      <c r="P71" s="59" t="s">
        <v>6</v>
      </c>
      <c r="Q71" s="62"/>
      <c r="R71" s="62"/>
      <c r="S71" s="62"/>
      <c r="T71" s="64" t="s">
        <v>18</v>
      </c>
      <c r="U71" s="65"/>
      <c r="V71" s="65"/>
      <c r="W71" s="65"/>
      <c r="X71" s="65"/>
      <c r="Y71" s="65"/>
      <c r="Z71" s="59" t="s">
        <v>6</v>
      </c>
      <c r="AA71" s="62"/>
      <c r="AB71" s="62"/>
      <c r="AC71" s="62"/>
      <c r="AD71" s="62"/>
      <c r="AE71" s="64" t="s">
        <v>18</v>
      </c>
      <c r="AF71" s="47"/>
      <c r="AG71" s="47"/>
      <c r="AH71" s="47"/>
      <c r="AI71" s="47"/>
      <c r="AJ71" s="77"/>
      <c r="AK71" s="129"/>
      <c r="AL71" s="79"/>
      <c r="AN71" s="1" t="s">
        <v>7</v>
      </c>
      <c r="AO71" s="10">
        <f>14250061/1000</f>
        <v>14250.061</v>
      </c>
      <c r="AP71" s="10">
        <f>129378/100</f>
        <v>1293.78</v>
      </c>
    </row>
    <row r="72" spans="2:42" ht="12" customHeight="1">
      <c r="B72" s="109"/>
      <c r="C72" s="110"/>
      <c r="D72" s="110"/>
      <c r="E72" s="111"/>
      <c r="F72" s="61"/>
      <c r="G72" s="61"/>
      <c r="H72" s="61"/>
      <c r="I72" s="61"/>
      <c r="J72" s="61"/>
      <c r="K72" s="61"/>
      <c r="L72" s="61"/>
      <c r="M72" s="61"/>
      <c r="N72" s="61"/>
      <c r="O72" s="61"/>
      <c r="P72" s="63"/>
      <c r="Q72" s="63"/>
      <c r="R72" s="63"/>
      <c r="S72" s="63"/>
      <c r="T72" s="66"/>
      <c r="U72" s="66"/>
      <c r="V72" s="66"/>
      <c r="W72" s="66"/>
      <c r="X72" s="66"/>
      <c r="Y72" s="66"/>
      <c r="Z72" s="63"/>
      <c r="AA72" s="63"/>
      <c r="AB72" s="63"/>
      <c r="AC72" s="63"/>
      <c r="AD72" s="63"/>
      <c r="AE72" s="48"/>
      <c r="AF72" s="48"/>
      <c r="AG72" s="48"/>
      <c r="AH72" s="48"/>
      <c r="AI72" s="48"/>
      <c r="AJ72" s="80"/>
      <c r="AK72" s="81"/>
      <c r="AL72" s="82"/>
      <c r="AN72" s="1" t="s">
        <v>8</v>
      </c>
      <c r="AO72" s="10">
        <f>195344053/1000</f>
        <v>195344.053</v>
      </c>
      <c r="AP72" s="10">
        <f>9185513/1000</f>
        <v>9185.513</v>
      </c>
    </row>
    <row r="73" spans="2:42" ht="12" customHeight="1">
      <c r="B73" s="98" t="s">
        <v>7</v>
      </c>
      <c r="C73" s="98"/>
      <c r="D73" s="98"/>
      <c r="E73" s="98"/>
      <c r="F73" s="99">
        <v>3244</v>
      </c>
      <c r="G73" s="100"/>
      <c r="H73" s="100"/>
      <c r="I73" s="51"/>
      <c r="J73" s="49">
        <v>14379439</v>
      </c>
      <c r="K73" s="50"/>
      <c r="L73" s="50"/>
      <c r="M73" s="50"/>
      <c r="N73" s="50"/>
      <c r="O73" s="51"/>
      <c r="P73" s="49">
        <f>F73-Z73+35</f>
        <v>3180</v>
      </c>
      <c r="Q73" s="88"/>
      <c r="R73" s="88"/>
      <c r="S73" s="46"/>
      <c r="T73" s="49">
        <f>J73-AE73</f>
        <v>14250061</v>
      </c>
      <c r="U73" s="45"/>
      <c r="V73" s="45"/>
      <c r="W73" s="45"/>
      <c r="X73" s="45"/>
      <c r="Y73" s="46"/>
      <c r="Z73" s="49">
        <v>99</v>
      </c>
      <c r="AA73" s="45"/>
      <c r="AB73" s="45"/>
      <c r="AC73" s="46"/>
      <c r="AD73" s="46"/>
      <c r="AE73" s="94">
        <v>129378</v>
      </c>
      <c r="AF73" s="95"/>
      <c r="AG73" s="95"/>
      <c r="AH73" s="95"/>
      <c r="AI73" s="96"/>
      <c r="AJ73" s="91">
        <f>T73/J73*100</f>
        <v>99.10025697108212</v>
      </c>
      <c r="AK73" s="92"/>
      <c r="AL73" s="93"/>
      <c r="AN73" s="1" t="s">
        <v>9</v>
      </c>
      <c r="AO73" s="10">
        <f>204652264/1000</f>
        <v>204652.264</v>
      </c>
      <c r="AP73" s="10">
        <f>2968220/1000</f>
        <v>2968.22</v>
      </c>
    </row>
    <row r="74" spans="2:42" ht="12" customHeight="1">
      <c r="B74" s="98"/>
      <c r="C74" s="98"/>
      <c r="D74" s="98"/>
      <c r="E74" s="98"/>
      <c r="F74" s="101"/>
      <c r="G74" s="102"/>
      <c r="H74" s="102"/>
      <c r="I74" s="54"/>
      <c r="J74" s="52"/>
      <c r="K74" s="53"/>
      <c r="L74" s="53"/>
      <c r="M74" s="53"/>
      <c r="N74" s="53"/>
      <c r="O74" s="54"/>
      <c r="P74" s="89"/>
      <c r="Q74" s="90"/>
      <c r="R74" s="90"/>
      <c r="S74" s="41"/>
      <c r="T74" s="39"/>
      <c r="U74" s="40"/>
      <c r="V74" s="40"/>
      <c r="W74" s="40"/>
      <c r="X74" s="40"/>
      <c r="Y74" s="41"/>
      <c r="Z74" s="39"/>
      <c r="AA74" s="40"/>
      <c r="AB74" s="40"/>
      <c r="AC74" s="41"/>
      <c r="AD74" s="41"/>
      <c r="AE74" s="97"/>
      <c r="AF74" s="95"/>
      <c r="AG74" s="95"/>
      <c r="AH74" s="95"/>
      <c r="AI74" s="96"/>
      <c r="AJ74" s="91"/>
      <c r="AK74" s="92"/>
      <c r="AL74" s="93"/>
      <c r="AN74" s="1" t="s">
        <v>10</v>
      </c>
      <c r="AO74" s="10">
        <f>168893290/1000</f>
        <v>168893.29</v>
      </c>
      <c r="AP74" s="10">
        <f>2336751/1000</f>
        <v>2336.751</v>
      </c>
    </row>
    <row r="75" spans="2:42" ht="12" customHeight="1">
      <c r="B75" s="98" t="s">
        <v>8</v>
      </c>
      <c r="C75" s="98"/>
      <c r="D75" s="98"/>
      <c r="E75" s="98"/>
      <c r="F75" s="99">
        <v>30676</v>
      </c>
      <c r="G75" s="100"/>
      <c r="H75" s="100"/>
      <c r="I75" s="51"/>
      <c r="J75" s="49">
        <v>204529566</v>
      </c>
      <c r="K75" s="50"/>
      <c r="L75" s="50"/>
      <c r="M75" s="50"/>
      <c r="N75" s="50"/>
      <c r="O75" s="51"/>
      <c r="P75" s="49">
        <f>F75-Z75+402</f>
        <v>29401</v>
      </c>
      <c r="Q75" s="88"/>
      <c r="R75" s="88"/>
      <c r="S75" s="46"/>
      <c r="T75" s="49">
        <f>J75-AE75</f>
        <v>195344053</v>
      </c>
      <c r="U75" s="45"/>
      <c r="V75" s="45"/>
      <c r="W75" s="45"/>
      <c r="X75" s="45"/>
      <c r="Y75" s="46"/>
      <c r="Z75" s="49">
        <v>1677</v>
      </c>
      <c r="AA75" s="45"/>
      <c r="AB75" s="45"/>
      <c r="AC75" s="46"/>
      <c r="AD75" s="46"/>
      <c r="AE75" s="94">
        <v>9185513</v>
      </c>
      <c r="AF75" s="95"/>
      <c r="AG75" s="95"/>
      <c r="AH75" s="95"/>
      <c r="AI75" s="96"/>
      <c r="AJ75" s="91">
        <f>T75/J75*100</f>
        <v>95.50895590322624</v>
      </c>
      <c r="AK75" s="92"/>
      <c r="AL75" s="93"/>
      <c r="AN75" s="1" t="s">
        <v>11</v>
      </c>
      <c r="AO75" s="10">
        <f>87416178/1000</f>
        <v>87416.178</v>
      </c>
      <c r="AP75" s="10">
        <f>1098987/1000</f>
        <v>1098.987</v>
      </c>
    </row>
    <row r="76" spans="2:38" ht="12" customHeight="1">
      <c r="B76" s="98"/>
      <c r="C76" s="98"/>
      <c r="D76" s="98"/>
      <c r="E76" s="98"/>
      <c r="F76" s="101"/>
      <c r="G76" s="102"/>
      <c r="H76" s="102"/>
      <c r="I76" s="54"/>
      <c r="J76" s="52"/>
      <c r="K76" s="53"/>
      <c r="L76" s="53"/>
      <c r="M76" s="53"/>
      <c r="N76" s="53"/>
      <c r="O76" s="54"/>
      <c r="P76" s="89"/>
      <c r="Q76" s="90"/>
      <c r="R76" s="90"/>
      <c r="S76" s="41"/>
      <c r="T76" s="39"/>
      <c r="U76" s="40"/>
      <c r="V76" s="40"/>
      <c r="W76" s="40"/>
      <c r="X76" s="40"/>
      <c r="Y76" s="41"/>
      <c r="Z76" s="39"/>
      <c r="AA76" s="40"/>
      <c r="AB76" s="40"/>
      <c r="AC76" s="41"/>
      <c r="AD76" s="41"/>
      <c r="AE76" s="97"/>
      <c r="AF76" s="95"/>
      <c r="AG76" s="95"/>
      <c r="AH76" s="95"/>
      <c r="AI76" s="96"/>
      <c r="AJ76" s="91"/>
      <c r="AK76" s="92"/>
      <c r="AL76" s="93"/>
    </row>
    <row r="77" spans="2:38" ht="12" customHeight="1">
      <c r="B77" s="98" t="s">
        <v>9</v>
      </c>
      <c r="C77" s="98"/>
      <c r="D77" s="98"/>
      <c r="E77" s="98"/>
      <c r="F77" s="99">
        <v>23343</v>
      </c>
      <c r="G77" s="100"/>
      <c r="H77" s="100"/>
      <c r="I77" s="51"/>
      <c r="J77" s="49">
        <v>207620484</v>
      </c>
      <c r="K77" s="50"/>
      <c r="L77" s="50"/>
      <c r="M77" s="50"/>
      <c r="N77" s="50"/>
      <c r="O77" s="51"/>
      <c r="P77" s="49">
        <f>F77-Z77+269</f>
        <v>23086</v>
      </c>
      <c r="Q77" s="88"/>
      <c r="R77" s="88"/>
      <c r="S77" s="46"/>
      <c r="T77" s="49">
        <f>J77-AE77</f>
        <v>204652264</v>
      </c>
      <c r="U77" s="45"/>
      <c r="V77" s="45"/>
      <c r="W77" s="45"/>
      <c r="X77" s="45"/>
      <c r="Y77" s="46"/>
      <c r="Z77" s="49">
        <v>526</v>
      </c>
      <c r="AA77" s="45"/>
      <c r="AB77" s="45"/>
      <c r="AC77" s="46"/>
      <c r="AD77" s="46"/>
      <c r="AE77" s="94">
        <v>2968220</v>
      </c>
      <c r="AF77" s="95"/>
      <c r="AG77" s="95"/>
      <c r="AH77" s="95"/>
      <c r="AI77" s="96"/>
      <c r="AJ77" s="91">
        <f>T77/J77*100</f>
        <v>98.57036264302323</v>
      </c>
      <c r="AK77" s="92"/>
      <c r="AL77" s="93"/>
    </row>
    <row r="78" spans="2:38" ht="12" customHeight="1">
      <c r="B78" s="98"/>
      <c r="C78" s="98"/>
      <c r="D78" s="98"/>
      <c r="E78" s="98"/>
      <c r="F78" s="101"/>
      <c r="G78" s="102"/>
      <c r="H78" s="102"/>
      <c r="I78" s="54"/>
      <c r="J78" s="52"/>
      <c r="K78" s="53"/>
      <c r="L78" s="53"/>
      <c r="M78" s="53"/>
      <c r="N78" s="53"/>
      <c r="O78" s="54"/>
      <c r="P78" s="89"/>
      <c r="Q78" s="90"/>
      <c r="R78" s="90"/>
      <c r="S78" s="41"/>
      <c r="T78" s="39"/>
      <c r="U78" s="40"/>
      <c r="V78" s="40"/>
      <c r="W78" s="40"/>
      <c r="X78" s="40"/>
      <c r="Y78" s="41"/>
      <c r="Z78" s="39"/>
      <c r="AA78" s="40"/>
      <c r="AB78" s="40"/>
      <c r="AC78" s="41"/>
      <c r="AD78" s="41"/>
      <c r="AE78" s="97"/>
      <c r="AF78" s="95"/>
      <c r="AG78" s="95"/>
      <c r="AH78" s="95"/>
      <c r="AI78" s="96"/>
      <c r="AJ78" s="91"/>
      <c r="AK78" s="92"/>
      <c r="AL78" s="93"/>
    </row>
    <row r="79" spans="2:38" ht="12" customHeight="1">
      <c r="B79" s="98" t="s">
        <v>10</v>
      </c>
      <c r="C79" s="98"/>
      <c r="D79" s="98"/>
      <c r="E79" s="98"/>
      <c r="F79" s="99">
        <v>15731</v>
      </c>
      <c r="G79" s="100"/>
      <c r="H79" s="100"/>
      <c r="I79" s="51"/>
      <c r="J79" s="49">
        <v>171230041</v>
      </c>
      <c r="K79" s="50"/>
      <c r="L79" s="50"/>
      <c r="M79" s="50"/>
      <c r="N79" s="50"/>
      <c r="O79" s="51"/>
      <c r="P79" s="49">
        <f>F79-Z79+173</f>
        <v>15555</v>
      </c>
      <c r="Q79" s="88"/>
      <c r="R79" s="88"/>
      <c r="S79" s="46"/>
      <c r="T79" s="49">
        <f>J79-AE79</f>
        <v>168893290</v>
      </c>
      <c r="U79" s="45"/>
      <c r="V79" s="45"/>
      <c r="W79" s="45"/>
      <c r="X79" s="45"/>
      <c r="Y79" s="46"/>
      <c r="Z79" s="49">
        <v>349</v>
      </c>
      <c r="AA79" s="45"/>
      <c r="AB79" s="45"/>
      <c r="AC79" s="46"/>
      <c r="AD79" s="46"/>
      <c r="AE79" s="94">
        <v>2336751</v>
      </c>
      <c r="AF79" s="95"/>
      <c r="AG79" s="95"/>
      <c r="AH79" s="95"/>
      <c r="AI79" s="96"/>
      <c r="AJ79" s="91">
        <f>T79/J79*100</f>
        <v>98.63531481604913</v>
      </c>
      <c r="AK79" s="92"/>
      <c r="AL79" s="93"/>
    </row>
    <row r="80" spans="2:38" ht="12" customHeight="1">
      <c r="B80" s="98"/>
      <c r="C80" s="98"/>
      <c r="D80" s="98"/>
      <c r="E80" s="98"/>
      <c r="F80" s="101"/>
      <c r="G80" s="102"/>
      <c r="H80" s="102"/>
      <c r="I80" s="54"/>
      <c r="J80" s="52"/>
      <c r="K80" s="53"/>
      <c r="L80" s="53"/>
      <c r="M80" s="53"/>
      <c r="N80" s="53"/>
      <c r="O80" s="54"/>
      <c r="P80" s="89"/>
      <c r="Q80" s="90"/>
      <c r="R80" s="90"/>
      <c r="S80" s="41"/>
      <c r="T80" s="39"/>
      <c r="U80" s="40"/>
      <c r="V80" s="40"/>
      <c r="W80" s="40"/>
      <c r="X80" s="40"/>
      <c r="Y80" s="41"/>
      <c r="Z80" s="39"/>
      <c r="AA80" s="40"/>
      <c r="AB80" s="40"/>
      <c r="AC80" s="41"/>
      <c r="AD80" s="41"/>
      <c r="AE80" s="97"/>
      <c r="AF80" s="95"/>
      <c r="AG80" s="95"/>
      <c r="AH80" s="95"/>
      <c r="AI80" s="96"/>
      <c r="AJ80" s="91"/>
      <c r="AK80" s="92"/>
      <c r="AL80" s="93"/>
    </row>
    <row r="81" spans="2:38" ht="12" customHeight="1">
      <c r="B81" s="98" t="s">
        <v>11</v>
      </c>
      <c r="C81" s="98"/>
      <c r="D81" s="98"/>
      <c r="E81" s="98"/>
      <c r="F81" s="99">
        <v>8151</v>
      </c>
      <c r="G81" s="100"/>
      <c r="H81" s="100"/>
      <c r="I81" s="51"/>
      <c r="J81" s="49">
        <v>107515165</v>
      </c>
      <c r="K81" s="50"/>
      <c r="L81" s="50"/>
      <c r="M81" s="50"/>
      <c r="N81" s="50"/>
      <c r="O81" s="51"/>
      <c r="P81" s="49">
        <f>F81-Z81+75</f>
        <v>8090</v>
      </c>
      <c r="Q81" s="88"/>
      <c r="R81" s="88"/>
      <c r="S81" s="46"/>
      <c r="T81" s="49">
        <f>J81-AE81</f>
        <v>106416178</v>
      </c>
      <c r="U81" s="45"/>
      <c r="V81" s="45"/>
      <c r="W81" s="45"/>
      <c r="X81" s="45"/>
      <c r="Y81" s="46"/>
      <c r="Z81" s="49">
        <v>136</v>
      </c>
      <c r="AA81" s="45"/>
      <c r="AB81" s="45"/>
      <c r="AC81" s="46"/>
      <c r="AD81" s="46"/>
      <c r="AE81" s="94">
        <v>1098987</v>
      </c>
      <c r="AF81" s="95"/>
      <c r="AG81" s="95"/>
      <c r="AH81" s="95"/>
      <c r="AI81" s="96"/>
      <c r="AJ81" s="91">
        <f>T81/J81*100</f>
        <v>98.97783070881209</v>
      </c>
      <c r="AK81" s="92"/>
      <c r="AL81" s="93"/>
    </row>
    <row r="82" spans="2:38" ht="12" customHeight="1">
      <c r="B82" s="98"/>
      <c r="C82" s="98"/>
      <c r="D82" s="98"/>
      <c r="E82" s="98"/>
      <c r="F82" s="101"/>
      <c r="G82" s="102"/>
      <c r="H82" s="102"/>
      <c r="I82" s="54"/>
      <c r="J82" s="52"/>
      <c r="K82" s="53"/>
      <c r="L82" s="53"/>
      <c r="M82" s="53"/>
      <c r="N82" s="53"/>
      <c r="O82" s="54"/>
      <c r="P82" s="89"/>
      <c r="Q82" s="90"/>
      <c r="R82" s="90"/>
      <c r="S82" s="41"/>
      <c r="T82" s="39"/>
      <c r="U82" s="40"/>
      <c r="V82" s="40"/>
      <c r="W82" s="40"/>
      <c r="X82" s="40"/>
      <c r="Y82" s="41"/>
      <c r="Z82" s="39"/>
      <c r="AA82" s="40"/>
      <c r="AB82" s="40"/>
      <c r="AC82" s="41"/>
      <c r="AD82" s="41"/>
      <c r="AE82" s="97"/>
      <c r="AF82" s="95"/>
      <c r="AG82" s="95"/>
      <c r="AH82" s="95"/>
      <c r="AI82" s="96"/>
      <c r="AJ82" s="91"/>
      <c r="AK82" s="92"/>
      <c r="AL82" s="93"/>
    </row>
    <row r="83" spans="2:38" ht="12" customHeight="1">
      <c r="B83" s="98" t="s">
        <v>28</v>
      </c>
      <c r="C83" s="98"/>
      <c r="D83" s="98"/>
      <c r="E83" s="98"/>
      <c r="F83" s="99">
        <f>SUM(F73:H82)</f>
        <v>81145</v>
      </c>
      <c r="G83" s="100"/>
      <c r="H83" s="100"/>
      <c r="I83" s="51"/>
      <c r="J83" s="49">
        <f>SUM(J73:N82)</f>
        <v>705274695</v>
      </c>
      <c r="K83" s="50"/>
      <c r="L83" s="50"/>
      <c r="M83" s="50"/>
      <c r="N83" s="50"/>
      <c r="O83" s="51"/>
      <c r="P83" s="49">
        <f>SUM(P73:R82)</f>
        <v>79312</v>
      </c>
      <c r="Q83" s="88"/>
      <c r="R83" s="88"/>
      <c r="S83" s="46"/>
      <c r="T83" s="49">
        <f>SUM(T73:X82)</f>
        <v>689555846</v>
      </c>
      <c r="U83" s="45"/>
      <c r="V83" s="45"/>
      <c r="W83" s="45"/>
      <c r="X83" s="45"/>
      <c r="Y83" s="46"/>
      <c r="Z83" s="49">
        <f>SUM(Z73:AB82)</f>
        <v>2787</v>
      </c>
      <c r="AA83" s="45"/>
      <c r="AB83" s="45"/>
      <c r="AC83" s="46"/>
      <c r="AD83" s="46"/>
      <c r="AE83" s="94">
        <f>SUM(AE73:AH82)</f>
        <v>15718849</v>
      </c>
      <c r="AF83" s="95"/>
      <c r="AG83" s="95"/>
      <c r="AH83" s="95"/>
      <c r="AI83" s="96"/>
      <c r="AJ83" s="91">
        <f>T83/J83*100</f>
        <v>97.77124443689277</v>
      </c>
      <c r="AK83" s="92"/>
      <c r="AL83" s="93"/>
    </row>
    <row r="84" spans="2:38" ht="12" customHeight="1">
      <c r="B84" s="98"/>
      <c r="C84" s="98"/>
      <c r="D84" s="98"/>
      <c r="E84" s="98"/>
      <c r="F84" s="101"/>
      <c r="G84" s="102"/>
      <c r="H84" s="102"/>
      <c r="I84" s="54"/>
      <c r="J84" s="52"/>
      <c r="K84" s="53"/>
      <c r="L84" s="53"/>
      <c r="M84" s="53"/>
      <c r="N84" s="53"/>
      <c r="O84" s="54"/>
      <c r="P84" s="89"/>
      <c r="Q84" s="90"/>
      <c r="R84" s="90"/>
      <c r="S84" s="41"/>
      <c r="T84" s="39"/>
      <c r="U84" s="40"/>
      <c r="V84" s="40"/>
      <c r="W84" s="40"/>
      <c r="X84" s="40"/>
      <c r="Y84" s="41"/>
      <c r="Z84" s="39"/>
      <c r="AA84" s="40"/>
      <c r="AB84" s="40"/>
      <c r="AC84" s="41"/>
      <c r="AD84" s="41"/>
      <c r="AE84" s="97"/>
      <c r="AF84" s="95"/>
      <c r="AG84" s="95"/>
      <c r="AH84" s="95"/>
      <c r="AI84" s="96"/>
      <c r="AJ84" s="91"/>
      <c r="AK84" s="92"/>
      <c r="AL84" s="93"/>
    </row>
    <row r="87" spans="17:20" ht="12">
      <c r="Q87" s="7"/>
      <c r="R87" s="7"/>
      <c r="S87" s="7"/>
      <c r="T87" s="7"/>
    </row>
  </sheetData>
  <mergeCells count="219">
    <mergeCell ref="S18:AL20"/>
    <mergeCell ref="S22:AL24"/>
    <mergeCell ref="R4:AL5"/>
    <mergeCell ref="S7:AL8"/>
    <mergeCell ref="S10:AL12"/>
    <mergeCell ref="R10:R12"/>
    <mergeCell ref="S14:AL16"/>
    <mergeCell ref="R14:R15"/>
    <mergeCell ref="R18:R19"/>
    <mergeCell ref="R22:R23"/>
    <mergeCell ref="B22:E25"/>
    <mergeCell ref="F22:I25"/>
    <mergeCell ref="J22:M25"/>
    <mergeCell ref="N22:Q25"/>
    <mergeCell ref="J10:M13"/>
    <mergeCell ref="N10:Q13"/>
    <mergeCell ref="F14:I17"/>
    <mergeCell ref="J14:M17"/>
    <mergeCell ref="N14:Q17"/>
    <mergeCell ref="B10:E13"/>
    <mergeCell ref="B14:E17"/>
    <mergeCell ref="B18:E21"/>
    <mergeCell ref="F10:I13"/>
    <mergeCell ref="F18:I21"/>
    <mergeCell ref="B6:E9"/>
    <mergeCell ref="F6:I9"/>
    <mergeCell ref="J6:M9"/>
    <mergeCell ref="N6:Q9"/>
    <mergeCell ref="T36:Y37"/>
    <mergeCell ref="T30:Y31"/>
    <mergeCell ref="P32:S33"/>
    <mergeCell ref="P34:S35"/>
    <mergeCell ref="P36:S37"/>
    <mergeCell ref="T34:Y35"/>
    <mergeCell ref="N18:Q21"/>
    <mergeCell ref="B3:O3"/>
    <mergeCell ref="F32:I33"/>
    <mergeCell ref="F34:I35"/>
    <mergeCell ref="F30:I31"/>
    <mergeCell ref="J30:O31"/>
    <mergeCell ref="B4:E5"/>
    <mergeCell ref="F5:I5"/>
    <mergeCell ref="J5:M5"/>
    <mergeCell ref="N5:Q5"/>
    <mergeCell ref="F4:Q4"/>
    <mergeCell ref="B36:E37"/>
    <mergeCell ref="Z32:AD33"/>
    <mergeCell ref="Z34:AD35"/>
    <mergeCell ref="Z36:AD37"/>
    <mergeCell ref="F36:I37"/>
    <mergeCell ref="J32:O33"/>
    <mergeCell ref="J34:O35"/>
    <mergeCell ref="J36:O37"/>
    <mergeCell ref="T32:Y33"/>
    <mergeCell ref="J18:M21"/>
    <mergeCell ref="Z29:AI29"/>
    <mergeCell ref="B47:E49"/>
    <mergeCell ref="F47:O47"/>
    <mergeCell ref="AE32:AI33"/>
    <mergeCell ref="AE34:AI35"/>
    <mergeCell ref="AE36:AI37"/>
    <mergeCell ref="D46:K46"/>
    <mergeCell ref="B29:E31"/>
    <mergeCell ref="F29:O29"/>
    <mergeCell ref="AJ36:AL37"/>
    <mergeCell ref="AJ70:AL72"/>
    <mergeCell ref="AJ58:AL59"/>
    <mergeCell ref="AJ60:AL61"/>
    <mergeCell ref="AJ64:AL65"/>
    <mergeCell ref="AJ56:AL57"/>
    <mergeCell ref="AJ54:AL55"/>
    <mergeCell ref="AJ47:AL49"/>
    <mergeCell ref="AJ50:AL51"/>
    <mergeCell ref="AJ52:AL53"/>
    <mergeCell ref="F79:I80"/>
    <mergeCell ref="F81:I82"/>
    <mergeCell ref="B50:E51"/>
    <mergeCell ref="B58:E59"/>
    <mergeCell ref="B52:E53"/>
    <mergeCell ref="B56:E57"/>
    <mergeCell ref="B54:E55"/>
    <mergeCell ref="F73:I74"/>
    <mergeCell ref="F75:I76"/>
    <mergeCell ref="F77:I78"/>
    <mergeCell ref="M43:O43"/>
    <mergeCell ref="C39:AI40"/>
    <mergeCell ref="C41:AI42"/>
    <mergeCell ref="B46:C46"/>
    <mergeCell ref="W44:X44"/>
    <mergeCell ref="E44:I44"/>
    <mergeCell ref="E43:K43"/>
    <mergeCell ref="R44:V44"/>
    <mergeCell ref="Z58:AD59"/>
    <mergeCell ref="AE58:AI59"/>
    <mergeCell ref="T64:Y65"/>
    <mergeCell ref="Z60:AD61"/>
    <mergeCell ref="Z62:AD63"/>
    <mergeCell ref="Z64:AD65"/>
    <mergeCell ref="AE60:AI61"/>
    <mergeCell ref="AE62:AI63"/>
    <mergeCell ref="AE64:AI65"/>
    <mergeCell ref="B70:E72"/>
    <mergeCell ref="F70:O70"/>
    <mergeCell ref="J73:O74"/>
    <mergeCell ref="B69:C69"/>
    <mergeCell ref="D69:I69"/>
    <mergeCell ref="J75:O76"/>
    <mergeCell ref="J77:O78"/>
    <mergeCell ref="B60:E61"/>
    <mergeCell ref="B81:E82"/>
    <mergeCell ref="B79:E80"/>
    <mergeCell ref="B77:E78"/>
    <mergeCell ref="B75:E76"/>
    <mergeCell ref="B73:E74"/>
    <mergeCell ref="B62:E63"/>
    <mergeCell ref="B64:E65"/>
    <mergeCell ref="AE81:AI82"/>
    <mergeCell ref="AE83:AI84"/>
    <mergeCell ref="B83:E84"/>
    <mergeCell ref="F83:I84"/>
    <mergeCell ref="J81:O82"/>
    <mergeCell ref="T81:Y82"/>
    <mergeCell ref="J83:O84"/>
    <mergeCell ref="P81:S82"/>
    <mergeCell ref="P83:S84"/>
    <mergeCell ref="AE73:AI74"/>
    <mergeCell ref="AE75:AI76"/>
    <mergeCell ref="AE77:AI78"/>
    <mergeCell ref="AE79:AI80"/>
    <mergeCell ref="AJ83:AL84"/>
    <mergeCell ref="AJ62:AL63"/>
    <mergeCell ref="AJ79:AL80"/>
    <mergeCell ref="AJ81:AL82"/>
    <mergeCell ref="AJ75:AL76"/>
    <mergeCell ref="AJ77:AL78"/>
    <mergeCell ref="AJ73:AL74"/>
    <mergeCell ref="Z73:AD74"/>
    <mergeCell ref="Z75:AD76"/>
    <mergeCell ref="T83:Y84"/>
    <mergeCell ref="Z77:AD78"/>
    <mergeCell ref="Z79:AD80"/>
    <mergeCell ref="Z81:AD82"/>
    <mergeCell ref="Z83:AD84"/>
    <mergeCell ref="T73:Y74"/>
    <mergeCell ref="T75:Y76"/>
    <mergeCell ref="T77:Y78"/>
    <mergeCell ref="P73:S74"/>
    <mergeCell ref="P75:S76"/>
    <mergeCell ref="P77:S78"/>
    <mergeCell ref="P79:S80"/>
    <mergeCell ref="P58:S59"/>
    <mergeCell ref="M44:O44"/>
    <mergeCell ref="AJ34:AL35"/>
    <mergeCell ref="B32:E33"/>
    <mergeCell ref="B34:E35"/>
    <mergeCell ref="AJ32:AL33"/>
    <mergeCell ref="P47:Y47"/>
    <mergeCell ref="Z47:AI47"/>
    <mergeCell ref="F48:I49"/>
    <mergeCell ref="J48:O49"/>
    <mergeCell ref="B28:C28"/>
    <mergeCell ref="D28:G28"/>
    <mergeCell ref="AJ29:AL31"/>
    <mergeCell ref="Z30:AD31"/>
    <mergeCell ref="AE30:AI31"/>
    <mergeCell ref="P29:Y29"/>
    <mergeCell ref="P30:S31"/>
    <mergeCell ref="P48:S49"/>
    <mergeCell ref="T48:Y49"/>
    <mergeCell ref="Z48:AD49"/>
    <mergeCell ref="AE48:AI49"/>
    <mergeCell ref="F50:I51"/>
    <mergeCell ref="F52:I53"/>
    <mergeCell ref="F54:I55"/>
    <mergeCell ref="F56:I57"/>
    <mergeCell ref="F58:I59"/>
    <mergeCell ref="F60:I61"/>
    <mergeCell ref="F62:I63"/>
    <mergeCell ref="F64:I65"/>
    <mergeCell ref="J50:O51"/>
    <mergeCell ref="J52:O53"/>
    <mergeCell ref="J54:O55"/>
    <mergeCell ref="J56:O57"/>
    <mergeCell ref="J58:O59"/>
    <mergeCell ref="J60:O61"/>
    <mergeCell ref="J62:O63"/>
    <mergeCell ref="J64:O65"/>
    <mergeCell ref="P50:S51"/>
    <mergeCell ref="P52:S53"/>
    <mergeCell ref="P54:S55"/>
    <mergeCell ref="P56:S57"/>
    <mergeCell ref="P60:S61"/>
    <mergeCell ref="P62:S63"/>
    <mergeCell ref="P64:S65"/>
    <mergeCell ref="T50:Y51"/>
    <mergeCell ref="T52:Y53"/>
    <mergeCell ref="T54:Y55"/>
    <mergeCell ref="T56:Y57"/>
    <mergeCell ref="T58:Y59"/>
    <mergeCell ref="T60:Y61"/>
    <mergeCell ref="T62:Y63"/>
    <mergeCell ref="Z50:AD51"/>
    <mergeCell ref="Z52:AD53"/>
    <mergeCell ref="Z54:AD55"/>
    <mergeCell ref="Z56:AD57"/>
    <mergeCell ref="AE50:AI51"/>
    <mergeCell ref="AE52:AI53"/>
    <mergeCell ref="AE54:AI55"/>
    <mergeCell ref="AE56:AI57"/>
    <mergeCell ref="J79:O80"/>
    <mergeCell ref="P70:Y70"/>
    <mergeCell ref="Z70:AI70"/>
    <mergeCell ref="F71:I72"/>
    <mergeCell ref="J71:O72"/>
    <mergeCell ref="P71:S72"/>
    <mergeCell ref="T71:Y72"/>
    <mergeCell ref="Z71:AD72"/>
    <mergeCell ref="AE71:AI72"/>
    <mergeCell ref="T79:Y80"/>
  </mergeCells>
  <printOptions/>
  <pageMargins left="0.984251968503937" right="0.984251968503937" top="0.7874015748031497" bottom="0.5905511811023623" header="0.5118110236220472" footer="0.31496062992125984"/>
  <pageSetup horizontalDpi="600" verticalDpi="600" orientation="portrait" paperSize="9" r:id="rId2"/>
  <headerFooter alignWithMargins="0">
    <oddFooter>&amp;C１４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amagasakishi</dc:creator>
  <cp:keywords/>
  <dc:description/>
  <cp:lastModifiedBy>ama0023020</cp:lastModifiedBy>
  <cp:lastPrinted>2001-09-06T01:00:55Z</cp:lastPrinted>
  <dcterms:created xsi:type="dcterms:W3CDTF">2001-07-02T00:16:10Z</dcterms:created>
  <dcterms:modified xsi:type="dcterms:W3CDTF">2006-12-18T01:04:08Z</dcterms:modified>
  <cp:category/>
  <cp:version/>
  <cp:contentType/>
  <cp:contentStatus/>
</cp:coreProperties>
</file>